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LANEACION\Documents\Plan de Silvicultura urbana\"/>
    </mc:Choice>
  </mc:AlternateContent>
  <bookViews>
    <workbookView xWindow="0" yWindow="0" windowWidth="20490" windowHeight="7530" tabRatio="1000"/>
  </bookViews>
  <sheets>
    <sheet name="presentación" sheetId="6" r:id="rId1"/>
    <sheet name="variables para la priorizacion" sheetId="5" r:id="rId2"/>
    <sheet name="lista de plantas" sheetId="1" r:id="rId3"/>
    <sheet name="lugares seleccionados" sheetId="4" r:id="rId4"/>
    <sheet name="Sheet7" sheetId="7" r:id="rId5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83" i="1" l="1"/>
  <c r="AK83" i="1"/>
  <c r="AL83" i="1"/>
  <c r="AM83" i="1"/>
  <c r="AZ83" i="1"/>
  <c r="AY83" i="1"/>
  <c r="AX83" i="1"/>
  <c r="AW83" i="1"/>
  <c r="AV83" i="1"/>
  <c r="AU83" i="1"/>
  <c r="AT83" i="1"/>
  <c r="AS83" i="1"/>
  <c r="AR83" i="1"/>
  <c r="AQ83" i="1"/>
  <c r="AP83" i="1"/>
  <c r="AN83" i="1"/>
  <c r="AK70" i="1"/>
  <c r="AL70" i="1"/>
  <c r="AM70" i="1"/>
  <c r="AQ70" i="1"/>
  <c r="AK64" i="1"/>
  <c r="AL64" i="1"/>
  <c r="AM64" i="1"/>
  <c r="AQ64" i="1"/>
  <c r="AK73" i="1"/>
  <c r="AL73" i="1"/>
  <c r="AM73" i="1"/>
  <c r="AQ73" i="1"/>
  <c r="AK19" i="1"/>
  <c r="AL19" i="1"/>
  <c r="AM19" i="1"/>
  <c r="AQ19" i="1"/>
  <c r="AK24" i="1"/>
  <c r="AL24" i="1"/>
  <c r="AM24" i="1"/>
  <c r="AQ24" i="1"/>
  <c r="AK98" i="1"/>
  <c r="AL98" i="1"/>
  <c r="AM98" i="1"/>
  <c r="AQ98" i="1"/>
  <c r="AK86" i="1"/>
  <c r="AL86" i="1"/>
  <c r="AM86" i="1"/>
  <c r="AQ86" i="1"/>
  <c r="AK3" i="1"/>
  <c r="AL3" i="1"/>
  <c r="AM3" i="1"/>
  <c r="AQ3" i="1"/>
  <c r="AK4" i="1"/>
  <c r="AL4" i="1"/>
  <c r="AM4" i="1"/>
  <c r="AQ4" i="1"/>
  <c r="AK5" i="1"/>
  <c r="AL5" i="1"/>
  <c r="AM5" i="1"/>
  <c r="AQ5" i="1"/>
  <c r="AK6" i="1"/>
  <c r="AL6" i="1"/>
  <c r="AM6" i="1"/>
  <c r="AQ6" i="1"/>
  <c r="AK7" i="1"/>
  <c r="AL7" i="1"/>
  <c r="AM7" i="1"/>
  <c r="AQ7" i="1"/>
  <c r="AK8" i="1"/>
  <c r="AL8" i="1"/>
  <c r="AM8" i="1"/>
  <c r="AQ8" i="1"/>
  <c r="AK9" i="1"/>
  <c r="AL9" i="1"/>
  <c r="AM9" i="1"/>
  <c r="AQ9" i="1"/>
  <c r="AK10" i="1"/>
  <c r="AL10" i="1"/>
  <c r="AM10" i="1"/>
  <c r="AQ10" i="1"/>
  <c r="AK11" i="1"/>
  <c r="AL11" i="1"/>
  <c r="AM11" i="1"/>
  <c r="AQ11" i="1"/>
  <c r="AK12" i="1"/>
  <c r="AL12" i="1"/>
  <c r="AM12" i="1"/>
  <c r="AQ12" i="1"/>
  <c r="AK13" i="1"/>
  <c r="AL13" i="1"/>
  <c r="AM13" i="1"/>
  <c r="AQ13" i="1"/>
  <c r="AK14" i="1"/>
  <c r="AL14" i="1"/>
  <c r="AM14" i="1"/>
  <c r="AQ14" i="1"/>
  <c r="AK15" i="1"/>
  <c r="AL15" i="1"/>
  <c r="AM15" i="1"/>
  <c r="AQ15" i="1"/>
  <c r="AK16" i="1"/>
  <c r="AL16" i="1"/>
  <c r="AM16" i="1"/>
  <c r="AQ16" i="1"/>
  <c r="AK17" i="1"/>
  <c r="AL17" i="1"/>
  <c r="AM17" i="1"/>
  <c r="AQ17" i="1"/>
  <c r="AK18" i="1"/>
  <c r="AL18" i="1"/>
  <c r="AM18" i="1"/>
  <c r="AQ18" i="1"/>
  <c r="AK20" i="1"/>
  <c r="AL20" i="1"/>
  <c r="AM20" i="1"/>
  <c r="AQ20" i="1"/>
  <c r="AK21" i="1"/>
  <c r="AL21" i="1"/>
  <c r="AM21" i="1"/>
  <c r="AQ21" i="1"/>
  <c r="AK22" i="1"/>
  <c r="AL22" i="1"/>
  <c r="AM22" i="1"/>
  <c r="AQ22" i="1"/>
  <c r="AK23" i="1"/>
  <c r="AL23" i="1"/>
  <c r="AM23" i="1"/>
  <c r="AQ23" i="1"/>
  <c r="AK94" i="1"/>
  <c r="AL94" i="1"/>
  <c r="AM94" i="1"/>
  <c r="AQ94" i="1"/>
  <c r="AK25" i="1"/>
  <c r="AL25" i="1"/>
  <c r="AM25" i="1"/>
  <c r="AQ25" i="1"/>
  <c r="AK26" i="1"/>
  <c r="AL26" i="1"/>
  <c r="AM26" i="1"/>
  <c r="AQ26" i="1"/>
  <c r="AK27" i="1"/>
  <c r="AL27" i="1"/>
  <c r="AM27" i="1"/>
  <c r="AQ27" i="1"/>
  <c r="AQ28" i="1"/>
  <c r="AK29" i="1"/>
  <c r="AL29" i="1"/>
  <c r="AM29" i="1"/>
  <c r="AQ29" i="1"/>
  <c r="AK30" i="1"/>
  <c r="AL30" i="1"/>
  <c r="AM30" i="1"/>
  <c r="AQ30" i="1"/>
  <c r="AK31" i="1"/>
  <c r="AL31" i="1"/>
  <c r="AM31" i="1"/>
  <c r="AQ31" i="1"/>
  <c r="AK32" i="1"/>
  <c r="AL32" i="1"/>
  <c r="AM32" i="1"/>
  <c r="AQ32" i="1"/>
  <c r="AK33" i="1"/>
  <c r="AL33" i="1"/>
  <c r="AM33" i="1"/>
  <c r="AQ33" i="1"/>
  <c r="AK34" i="1"/>
  <c r="AL34" i="1"/>
  <c r="AM34" i="1"/>
  <c r="AQ34" i="1"/>
  <c r="AK35" i="1"/>
  <c r="AL35" i="1"/>
  <c r="AM35" i="1"/>
  <c r="AQ35" i="1"/>
  <c r="AK36" i="1"/>
  <c r="AL36" i="1"/>
  <c r="AM36" i="1"/>
  <c r="AQ36" i="1"/>
  <c r="AK37" i="1"/>
  <c r="AL37" i="1"/>
  <c r="AM37" i="1"/>
  <c r="AQ37" i="1"/>
  <c r="AK38" i="1"/>
  <c r="AL38" i="1"/>
  <c r="AM38" i="1"/>
  <c r="AQ38" i="1"/>
  <c r="AK39" i="1"/>
  <c r="AL39" i="1"/>
  <c r="AM39" i="1"/>
  <c r="AQ39" i="1"/>
  <c r="AK40" i="1"/>
  <c r="AL40" i="1"/>
  <c r="AM40" i="1"/>
  <c r="AQ40" i="1"/>
  <c r="AK41" i="1"/>
  <c r="AL41" i="1"/>
  <c r="AM41" i="1"/>
  <c r="AQ41" i="1"/>
  <c r="AK42" i="1"/>
  <c r="AL42" i="1"/>
  <c r="AM42" i="1"/>
  <c r="AQ42" i="1"/>
  <c r="AK43" i="1"/>
  <c r="AL43" i="1"/>
  <c r="AM43" i="1"/>
  <c r="AQ43" i="1"/>
  <c r="AK44" i="1"/>
  <c r="AL44" i="1"/>
  <c r="AM44" i="1"/>
  <c r="AQ44" i="1"/>
  <c r="AK45" i="1"/>
  <c r="AL45" i="1"/>
  <c r="AM45" i="1"/>
  <c r="AQ45" i="1"/>
  <c r="AK46" i="1"/>
  <c r="AL46" i="1"/>
  <c r="AM46" i="1"/>
  <c r="AQ46" i="1"/>
  <c r="AK47" i="1"/>
  <c r="AL47" i="1"/>
  <c r="AM47" i="1"/>
  <c r="AQ47" i="1"/>
  <c r="AK48" i="1"/>
  <c r="AL48" i="1"/>
  <c r="AM48" i="1"/>
  <c r="AQ48" i="1"/>
  <c r="AK49" i="1"/>
  <c r="AL49" i="1"/>
  <c r="AM49" i="1"/>
  <c r="AQ49" i="1"/>
  <c r="AK50" i="1"/>
  <c r="AL50" i="1"/>
  <c r="AM50" i="1"/>
  <c r="AQ50" i="1"/>
  <c r="AK51" i="1"/>
  <c r="AL51" i="1"/>
  <c r="AM51" i="1"/>
  <c r="AQ51" i="1"/>
  <c r="AK52" i="1"/>
  <c r="AL52" i="1"/>
  <c r="AM52" i="1"/>
  <c r="AQ52" i="1"/>
  <c r="AK53" i="1"/>
  <c r="AL53" i="1"/>
  <c r="AM53" i="1"/>
  <c r="AQ53" i="1"/>
  <c r="AK54" i="1"/>
  <c r="AL54" i="1"/>
  <c r="AM54" i="1"/>
  <c r="AQ54" i="1"/>
  <c r="AK55" i="1"/>
  <c r="AL55" i="1"/>
  <c r="AM55" i="1"/>
  <c r="AQ55" i="1"/>
  <c r="AK56" i="1"/>
  <c r="AL56" i="1"/>
  <c r="AM56" i="1"/>
  <c r="AQ56" i="1"/>
  <c r="AK57" i="1"/>
  <c r="AL57" i="1"/>
  <c r="AM57" i="1"/>
  <c r="AQ57" i="1"/>
  <c r="AK58" i="1"/>
  <c r="AL58" i="1"/>
  <c r="AM58" i="1"/>
  <c r="AQ58" i="1"/>
  <c r="AK59" i="1"/>
  <c r="AL59" i="1"/>
  <c r="AM59" i="1"/>
  <c r="AQ59" i="1"/>
  <c r="AK60" i="1"/>
  <c r="AL60" i="1"/>
  <c r="AM60" i="1"/>
  <c r="AQ60" i="1"/>
  <c r="AK61" i="1"/>
  <c r="AL61" i="1"/>
  <c r="AM61" i="1"/>
  <c r="AQ61" i="1"/>
  <c r="AK62" i="1"/>
  <c r="AL62" i="1"/>
  <c r="AM62" i="1"/>
  <c r="AQ62" i="1"/>
  <c r="AK63" i="1"/>
  <c r="AL63" i="1"/>
  <c r="AM63" i="1"/>
  <c r="AQ63" i="1"/>
  <c r="AK65" i="1"/>
  <c r="AL65" i="1"/>
  <c r="AM65" i="1"/>
  <c r="AQ65" i="1"/>
  <c r="AK66" i="1"/>
  <c r="AL66" i="1"/>
  <c r="AM66" i="1"/>
  <c r="AQ66" i="1"/>
  <c r="AK67" i="1"/>
  <c r="AL67" i="1"/>
  <c r="AM67" i="1"/>
  <c r="AQ67" i="1"/>
  <c r="AK68" i="1"/>
  <c r="AL68" i="1"/>
  <c r="AM68" i="1"/>
  <c r="AQ68" i="1"/>
  <c r="AK69" i="1"/>
  <c r="AL69" i="1"/>
  <c r="AM69" i="1"/>
  <c r="AQ69" i="1"/>
  <c r="AK71" i="1"/>
  <c r="AL71" i="1"/>
  <c r="AM71" i="1"/>
  <c r="AQ71" i="1"/>
  <c r="AK72" i="1"/>
  <c r="AL72" i="1"/>
  <c r="AM72" i="1"/>
  <c r="AQ72" i="1"/>
  <c r="AK74" i="1"/>
  <c r="AL74" i="1"/>
  <c r="AM74" i="1"/>
  <c r="AQ74" i="1"/>
  <c r="AK75" i="1"/>
  <c r="AL75" i="1"/>
  <c r="AM75" i="1"/>
  <c r="AQ75" i="1"/>
  <c r="AK76" i="1"/>
  <c r="AL76" i="1"/>
  <c r="AM76" i="1"/>
  <c r="AQ76" i="1"/>
  <c r="AK77" i="1"/>
  <c r="AL77" i="1"/>
  <c r="AM77" i="1"/>
  <c r="AQ77" i="1"/>
  <c r="AK78" i="1"/>
  <c r="AL78" i="1"/>
  <c r="AM78" i="1"/>
  <c r="AQ78" i="1"/>
  <c r="AK79" i="1"/>
  <c r="AL79" i="1"/>
  <c r="AM79" i="1"/>
  <c r="AQ79" i="1"/>
  <c r="AK80" i="1"/>
  <c r="AL80" i="1"/>
  <c r="AM80" i="1"/>
  <c r="AQ80" i="1"/>
  <c r="AK81" i="1"/>
  <c r="AL81" i="1"/>
  <c r="AM81" i="1"/>
  <c r="AQ81" i="1"/>
  <c r="AK82" i="1"/>
  <c r="AL82" i="1"/>
  <c r="AM82" i="1"/>
  <c r="AQ82" i="1"/>
  <c r="AK84" i="1"/>
  <c r="AL84" i="1"/>
  <c r="AM84" i="1"/>
  <c r="AQ84" i="1"/>
  <c r="AK85" i="1"/>
  <c r="AL85" i="1"/>
  <c r="AM85" i="1"/>
  <c r="AQ85" i="1"/>
  <c r="AK87" i="1"/>
  <c r="AL87" i="1"/>
  <c r="AM87" i="1"/>
  <c r="AQ87" i="1"/>
  <c r="AK88" i="1"/>
  <c r="AL88" i="1"/>
  <c r="AM88" i="1"/>
  <c r="AQ88" i="1"/>
  <c r="AK89" i="1"/>
  <c r="AL89" i="1"/>
  <c r="AM89" i="1"/>
  <c r="AQ89" i="1"/>
  <c r="AK90" i="1"/>
  <c r="AL90" i="1"/>
  <c r="AM90" i="1"/>
  <c r="AQ90" i="1"/>
  <c r="AK91" i="1"/>
  <c r="AL91" i="1"/>
  <c r="AM91" i="1"/>
  <c r="AQ91" i="1"/>
  <c r="AK92" i="1"/>
  <c r="AL92" i="1"/>
  <c r="AM92" i="1"/>
  <c r="AQ92" i="1"/>
  <c r="AK93" i="1"/>
  <c r="AL93" i="1"/>
  <c r="AM93" i="1"/>
  <c r="AQ93" i="1"/>
  <c r="AK95" i="1"/>
  <c r="AL95" i="1"/>
  <c r="AM95" i="1"/>
  <c r="AQ95" i="1"/>
  <c r="AK96" i="1"/>
  <c r="AL96" i="1"/>
  <c r="AM96" i="1"/>
  <c r="AQ96" i="1"/>
  <c r="AK97" i="1"/>
  <c r="AL97" i="1"/>
  <c r="AM97" i="1"/>
  <c r="AQ97" i="1"/>
  <c r="AK99" i="1"/>
  <c r="AL99" i="1"/>
  <c r="AM99" i="1"/>
  <c r="AQ99" i="1"/>
  <c r="AK100" i="1"/>
  <c r="AL100" i="1"/>
  <c r="AM100" i="1"/>
  <c r="AQ100" i="1"/>
  <c r="AK101" i="1"/>
  <c r="AL101" i="1"/>
  <c r="AM101" i="1"/>
  <c r="AQ101" i="1"/>
  <c r="AK102" i="1"/>
  <c r="AL102" i="1"/>
  <c r="AM102" i="1"/>
  <c r="AQ102" i="1"/>
  <c r="AK103" i="1"/>
  <c r="AL103" i="1"/>
  <c r="AM103" i="1"/>
  <c r="AQ103" i="1"/>
  <c r="AK104" i="1"/>
  <c r="AL104" i="1"/>
  <c r="AM104" i="1"/>
  <c r="AQ104" i="1"/>
  <c r="AK105" i="1"/>
  <c r="AL105" i="1"/>
  <c r="AM105" i="1"/>
  <c r="AQ105" i="1"/>
  <c r="AK106" i="1"/>
  <c r="AL106" i="1"/>
  <c r="AM106" i="1"/>
  <c r="AQ106" i="1"/>
  <c r="AK107" i="1"/>
  <c r="AL107" i="1"/>
  <c r="AM107" i="1"/>
  <c r="AQ107" i="1"/>
  <c r="AK108" i="1"/>
  <c r="AL108" i="1"/>
  <c r="AM108" i="1"/>
  <c r="AQ108" i="1"/>
  <c r="AK109" i="1"/>
  <c r="AL109" i="1"/>
  <c r="AM109" i="1"/>
  <c r="AQ109" i="1"/>
  <c r="AK110" i="1"/>
  <c r="AL110" i="1"/>
  <c r="AM110" i="1"/>
  <c r="AQ110" i="1"/>
  <c r="AK111" i="1"/>
  <c r="AL111" i="1"/>
  <c r="AM111" i="1"/>
  <c r="AQ111" i="1"/>
  <c r="AK112" i="1"/>
  <c r="AL112" i="1"/>
  <c r="AM112" i="1"/>
  <c r="AQ112" i="1"/>
  <c r="AK113" i="1"/>
  <c r="AL113" i="1"/>
  <c r="AM113" i="1"/>
  <c r="AQ113" i="1"/>
  <c r="AK114" i="1"/>
  <c r="AL114" i="1"/>
  <c r="AM114" i="1"/>
  <c r="AQ114" i="1"/>
  <c r="AK115" i="1"/>
  <c r="AL115" i="1"/>
  <c r="AM115" i="1"/>
  <c r="AQ115" i="1"/>
  <c r="AK116" i="1"/>
  <c r="AL116" i="1"/>
  <c r="AM116" i="1"/>
  <c r="AQ116" i="1"/>
  <c r="AK117" i="1"/>
  <c r="AL117" i="1"/>
  <c r="AM117" i="1"/>
  <c r="AQ117" i="1"/>
  <c r="AK118" i="1"/>
  <c r="AL118" i="1"/>
  <c r="AM118" i="1"/>
  <c r="AQ118" i="1"/>
  <c r="AK119" i="1"/>
  <c r="AL119" i="1"/>
  <c r="AM119" i="1"/>
  <c r="AQ119" i="1"/>
  <c r="AK120" i="1"/>
  <c r="AL120" i="1"/>
  <c r="AM120" i="1"/>
  <c r="AQ120" i="1"/>
  <c r="AK121" i="1"/>
  <c r="AL121" i="1"/>
  <c r="AM121" i="1"/>
  <c r="AQ121" i="1"/>
  <c r="AK122" i="1"/>
  <c r="AL122" i="1"/>
  <c r="AM122" i="1"/>
  <c r="AQ122" i="1"/>
  <c r="AK123" i="1"/>
  <c r="AL123" i="1"/>
  <c r="AM123" i="1"/>
  <c r="AQ123" i="1"/>
  <c r="AK124" i="1"/>
  <c r="AL124" i="1"/>
  <c r="AM124" i="1"/>
  <c r="AQ124" i="1"/>
  <c r="AK125" i="1"/>
  <c r="AL125" i="1"/>
  <c r="AM125" i="1"/>
  <c r="AQ125" i="1"/>
  <c r="AQ129" i="1"/>
  <c r="AR70" i="1"/>
  <c r="AR64" i="1"/>
  <c r="AR73" i="1"/>
  <c r="AR19" i="1"/>
  <c r="AR24" i="1"/>
  <c r="AR98" i="1"/>
  <c r="AR86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20" i="1"/>
  <c r="AR21" i="1"/>
  <c r="AR22" i="1"/>
  <c r="AR23" i="1"/>
  <c r="AR9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1" i="1"/>
  <c r="AR72" i="1"/>
  <c r="AR74" i="1"/>
  <c r="AR75" i="1"/>
  <c r="AR76" i="1"/>
  <c r="AR77" i="1"/>
  <c r="AR78" i="1"/>
  <c r="AR79" i="1"/>
  <c r="AR80" i="1"/>
  <c r="AR81" i="1"/>
  <c r="AR82" i="1"/>
  <c r="AR84" i="1"/>
  <c r="AR85" i="1"/>
  <c r="AR87" i="1"/>
  <c r="AR88" i="1"/>
  <c r="AR89" i="1"/>
  <c r="AR90" i="1"/>
  <c r="AR91" i="1"/>
  <c r="AR92" i="1"/>
  <c r="AR93" i="1"/>
  <c r="AR95" i="1"/>
  <c r="AR96" i="1"/>
  <c r="AR97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9" i="1"/>
  <c r="AS70" i="1"/>
  <c r="AS64" i="1"/>
  <c r="AS73" i="1"/>
  <c r="AS19" i="1"/>
  <c r="AS24" i="1"/>
  <c r="AS98" i="1"/>
  <c r="AS86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20" i="1"/>
  <c r="AS21" i="1"/>
  <c r="AS22" i="1"/>
  <c r="AS23" i="1"/>
  <c r="AS9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5" i="1"/>
  <c r="AS66" i="1"/>
  <c r="AS67" i="1"/>
  <c r="AS68" i="1"/>
  <c r="AS69" i="1"/>
  <c r="AS71" i="1"/>
  <c r="AS72" i="1"/>
  <c r="AS74" i="1"/>
  <c r="AS75" i="1"/>
  <c r="AS76" i="1"/>
  <c r="AS77" i="1"/>
  <c r="AS78" i="1"/>
  <c r="AS79" i="1"/>
  <c r="AS80" i="1"/>
  <c r="AS81" i="1"/>
  <c r="AS82" i="1"/>
  <c r="AS84" i="1"/>
  <c r="AS85" i="1"/>
  <c r="AS87" i="1"/>
  <c r="AS88" i="1"/>
  <c r="AS89" i="1"/>
  <c r="AS90" i="1"/>
  <c r="AS91" i="1"/>
  <c r="AS92" i="1"/>
  <c r="AS93" i="1"/>
  <c r="AS95" i="1"/>
  <c r="AS96" i="1"/>
  <c r="AS97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9" i="1"/>
  <c r="AT70" i="1"/>
  <c r="AT64" i="1"/>
  <c r="AT73" i="1"/>
  <c r="AT19" i="1"/>
  <c r="AT24" i="1"/>
  <c r="AT98" i="1"/>
  <c r="AT86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20" i="1"/>
  <c r="AT21" i="1"/>
  <c r="AT22" i="1"/>
  <c r="AT23" i="1"/>
  <c r="AT9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5" i="1"/>
  <c r="AT66" i="1"/>
  <c r="AT67" i="1"/>
  <c r="AT68" i="1"/>
  <c r="AT69" i="1"/>
  <c r="AT71" i="1"/>
  <c r="AT72" i="1"/>
  <c r="AT74" i="1"/>
  <c r="AT75" i="1"/>
  <c r="AT76" i="1"/>
  <c r="AT77" i="1"/>
  <c r="AT78" i="1"/>
  <c r="AT79" i="1"/>
  <c r="AT80" i="1"/>
  <c r="AT81" i="1"/>
  <c r="AT82" i="1"/>
  <c r="AT84" i="1"/>
  <c r="AT85" i="1"/>
  <c r="AT87" i="1"/>
  <c r="AT88" i="1"/>
  <c r="AT89" i="1"/>
  <c r="AT90" i="1"/>
  <c r="AT91" i="1"/>
  <c r="AT92" i="1"/>
  <c r="AT93" i="1"/>
  <c r="AT95" i="1"/>
  <c r="AT96" i="1"/>
  <c r="AT97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9" i="1"/>
  <c r="AU70" i="1"/>
  <c r="AU64" i="1"/>
  <c r="AU73" i="1"/>
  <c r="AU19" i="1"/>
  <c r="AU24" i="1"/>
  <c r="AU98" i="1"/>
  <c r="AU86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20" i="1"/>
  <c r="AU21" i="1"/>
  <c r="AU22" i="1"/>
  <c r="AU23" i="1"/>
  <c r="AU9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5" i="1"/>
  <c r="AU66" i="1"/>
  <c r="AU67" i="1"/>
  <c r="AU68" i="1"/>
  <c r="AU69" i="1"/>
  <c r="AU71" i="1"/>
  <c r="AU72" i="1"/>
  <c r="AU74" i="1"/>
  <c r="AU75" i="1"/>
  <c r="AU76" i="1"/>
  <c r="AU77" i="1"/>
  <c r="AU78" i="1"/>
  <c r="AU79" i="1"/>
  <c r="AU80" i="1"/>
  <c r="AU81" i="1"/>
  <c r="AU82" i="1"/>
  <c r="AU84" i="1"/>
  <c r="AU85" i="1"/>
  <c r="AU87" i="1"/>
  <c r="AU88" i="1"/>
  <c r="AU89" i="1"/>
  <c r="AU90" i="1"/>
  <c r="AU91" i="1"/>
  <c r="AU92" i="1"/>
  <c r="AU93" i="1"/>
  <c r="AU95" i="1"/>
  <c r="AU96" i="1"/>
  <c r="AU97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9" i="1"/>
  <c r="AV70" i="1"/>
  <c r="AV64" i="1"/>
  <c r="AV73" i="1"/>
  <c r="AV19" i="1"/>
  <c r="AV24" i="1"/>
  <c r="AV98" i="1"/>
  <c r="AV86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20" i="1"/>
  <c r="AV21" i="1"/>
  <c r="AV22" i="1"/>
  <c r="AV23" i="1"/>
  <c r="AV9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5" i="1"/>
  <c r="AV66" i="1"/>
  <c r="AV67" i="1"/>
  <c r="AV68" i="1"/>
  <c r="AV69" i="1"/>
  <c r="AV71" i="1"/>
  <c r="AV72" i="1"/>
  <c r="AV74" i="1"/>
  <c r="AV75" i="1"/>
  <c r="AV76" i="1"/>
  <c r="AV77" i="1"/>
  <c r="AV78" i="1"/>
  <c r="AV79" i="1"/>
  <c r="AV80" i="1"/>
  <c r="AV81" i="1"/>
  <c r="AV82" i="1"/>
  <c r="AV84" i="1"/>
  <c r="AV85" i="1"/>
  <c r="AV87" i="1"/>
  <c r="AV88" i="1"/>
  <c r="AV89" i="1"/>
  <c r="AV90" i="1"/>
  <c r="AV91" i="1"/>
  <c r="AV92" i="1"/>
  <c r="AV93" i="1"/>
  <c r="AV95" i="1"/>
  <c r="AV96" i="1"/>
  <c r="AV97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9" i="1"/>
  <c r="AW70" i="1"/>
  <c r="AW64" i="1"/>
  <c r="AW73" i="1"/>
  <c r="AW19" i="1"/>
  <c r="AW24" i="1"/>
  <c r="AW98" i="1"/>
  <c r="AW86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20" i="1"/>
  <c r="AW21" i="1"/>
  <c r="AW22" i="1"/>
  <c r="AW23" i="1"/>
  <c r="AW9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5" i="1"/>
  <c r="AW66" i="1"/>
  <c r="AW67" i="1"/>
  <c r="AW68" i="1"/>
  <c r="AW69" i="1"/>
  <c r="AW71" i="1"/>
  <c r="AW72" i="1"/>
  <c r="AW74" i="1"/>
  <c r="AW75" i="1"/>
  <c r="AW76" i="1"/>
  <c r="AW77" i="1"/>
  <c r="AW78" i="1"/>
  <c r="AW79" i="1"/>
  <c r="AW80" i="1"/>
  <c r="AW81" i="1"/>
  <c r="AW82" i="1"/>
  <c r="AW84" i="1"/>
  <c r="AW85" i="1"/>
  <c r="AW87" i="1"/>
  <c r="AW88" i="1"/>
  <c r="AW89" i="1"/>
  <c r="AW90" i="1"/>
  <c r="AW91" i="1"/>
  <c r="AW92" i="1"/>
  <c r="AW93" i="1"/>
  <c r="AW95" i="1"/>
  <c r="AW96" i="1"/>
  <c r="AW97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9" i="1"/>
  <c r="AX70" i="1"/>
  <c r="AX64" i="1"/>
  <c r="AX73" i="1"/>
  <c r="AX19" i="1"/>
  <c r="AX24" i="1"/>
  <c r="AX98" i="1"/>
  <c r="AX86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20" i="1"/>
  <c r="AX21" i="1"/>
  <c r="AX22" i="1"/>
  <c r="AX23" i="1"/>
  <c r="AX9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5" i="1"/>
  <c r="AX66" i="1"/>
  <c r="AX67" i="1"/>
  <c r="AX68" i="1"/>
  <c r="AX69" i="1"/>
  <c r="AX71" i="1"/>
  <c r="AX72" i="1"/>
  <c r="AX74" i="1"/>
  <c r="AX75" i="1"/>
  <c r="AX76" i="1"/>
  <c r="AX77" i="1"/>
  <c r="AX78" i="1"/>
  <c r="AX79" i="1"/>
  <c r="AX80" i="1"/>
  <c r="AX81" i="1"/>
  <c r="AX82" i="1"/>
  <c r="AX84" i="1"/>
  <c r="AX85" i="1"/>
  <c r="AX87" i="1"/>
  <c r="AX88" i="1"/>
  <c r="AX89" i="1"/>
  <c r="AX90" i="1"/>
  <c r="AX91" i="1"/>
  <c r="AX92" i="1"/>
  <c r="AX93" i="1"/>
  <c r="AX95" i="1"/>
  <c r="AX96" i="1"/>
  <c r="AX97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9" i="1"/>
  <c r="AY70" i="1"/>
  <c r="AY64" i="1"/>
  <c r="AY73" i="1"/>
  <c r="AY19" i="1"/>
  <c r="AY24" i="1"/>
  <c r="AY98" i="1"/>
  <c r="AY86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20" i="1"/>
  <c r="AY21" i="1"/>
  <c r="AY22" i="1"/>
  <c r="AY23" i="1"/>
  <c r="AY9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1" i="1"/>
  <c r="AY72" i="1"/>
  <c r="AY74" i="1"/>
  <c r="AY75" i="1"/>
  <c r="AY76" i="1"/>
  <c r="AY77" i="1"/>
  <c r="AY78" i="1"/>
  <c r="AY79" i="1"/>
  <c r="AY80" i="1"/>
  <c r="AY81" i="1"/>
  <c r="AY82" i="1"/>
  <c r="AY84" i="1"/>
  <c r="AY85" i="1"/>
  <c r="AY87" i="1"/>
  <c r="AY88" i="1"/>
  <c r="AY89" i="1"/>
  <c r="AY90" i="1"/>
  <c r="AY91" i="1"/>
  <c r="AY92" i="1"/>
  <c r="AY93" i="1"/>
  <c r="AY95" i="1"/>
  <c r="AY96" i="1"/>
  <c r="AY97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9" i="1"/>
  <c r="AZ70" i="1"/>
  <c r="AZ64" i="1"/>
  <c r="AZ73" i="1"/>
  <c r="AZ19" i="1"/>
  <c r="AZ24" i="1"/>
  <c r="AZ98" i="1"/>
  <c r="AZ86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20" i="1"/>
  <c r="AZ21" i="1"/>
  <c r="AZ22" i="1"/>
  <c r="AZ23" i="1"/>
  <c r="AZ9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5" i="1"/>
  <c r="AZ66" i="1"/>
  <c r="AZ67" i="1"/>
  <c r="AZ68" i="1"/>
  <c r="AZ69" i="1"/>
  <c r="AZ71" i="1"/>
  <c r="AZ72" i="1"/>
  <c r="AZ74" i="1"/>
  <c r="AZ75" i="1"/>
  <c r="AZ76" i="1"/>
  <c r="AZ77" i="1"/>
  <c r="AZ78" i="1"/>
  <c r="AZ79" i="1"/>
  <c r="AZ80" i="1"/>
  <c r="AZ81" i="1"/>
  <c r="AZ82" i="1"/>
  <c r="AZ84" i="1"/>
  <c r="AZ85" i="1"/>
  <c r="AZ87" i="1"/>
  <c r="AZ88" i="1"/>
  <c r="AZ89" i="1"/>
  <c r="AZ90" i="1"/>
  <c r="AZ91" i="1"/>
  <c r="AZ92" i="1"/>
  <c r="AZ93" i="1"/>
  <c r="AZ95" i="1"/>
  <c r="AZ96" i="1"/>
  <c r="AZ97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9" i="1"/>
  <c r="BA70" i="1"/>
  <c r="BA64" i="1"/>
  <c r="BA73" i="1"/>
  <c r="BA19" i="1"/>
  <c r="BA24" i="1"/>
  <c r="BA98" i="1"/>
  <c r="BA86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20" i="1"/>
  <c r="BA21" i="1"/>
  <c r="BA22" i="1"/>
  <c r="BA23" i="1"/>
  <c r="BA9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5" i="1"/>
  <c r="BA66" i="1"/>
  <c r="BA67" i="1"/>
  <c r="BA68" i="1"/>
  <c r="BA69" i="1"/>
  <c r="BA71" i="1"/>
  <c r="BA72" i="1"/>
  <c r="BA74" i="1"/>
  <c r="BA75" i="1"/>
  <c r="BA76" i="1"/>
  <c r="BA77" i="1"/>
  <c r="BA78" i="1"/>
  <c r="BA79" i="1"/>
  <c r="BA80" i="1"/>
  <c r="BA81" i="1"/>
  <c r="BA82" i="1"/>
  <c r="BA84" i="1"/>
  <c r="BA85" i="1"/>
  <c r="BA87" i="1"/>
  <c r="BA88" i="1"/>
  <c r="BA89" i="1"/>
  <c r="BA90" i="1"/>
  <c r="BA91" i="1"/>
  <c r="BA92" i="1"/>
  <c r="BA93" i="1"/>
  <c r="BA95" i="1"/>
  <c r="BA96" i="1"/>
  <c r="BA97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9" i="1"/>
  <c r="AQ130" i="1"/>
  <c r="AR130" i="1"/>
  <c r="AS130" i="1"/>
  <c r="AT130" i="1"/>
  <c r="AU130" i="1"/>
  <c r="AV130" i="1"/>
  <c r="AW130" i="1"/>
  <c r="AX130" i="1"/>
  <c r="AY130" i="1"/>
  <c r="AZ130" i="1"/>
  <c r="BA130" i="1"/>
  <c r="AP70" i="1"/>
  <c r="AP64" i="1"/>
  <c r="AP73" i="1"/>
  <c r="AP19" i="1"/>
  <c r="AP24" i="1"/>
  <c r="AP98" i="1"/>
  <c r="AP86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20" i="1"/>
  <c r="AP21" i="1"/>
  <c r="AP22" i="1"/>
  <c r="AP23" i="1"/>
  <c r="AP9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5" i="1"/>
  <c r="AP66" i="1"/>
  <c r="AP67" i="1"/>
  <c r="AP68" i="1"/>
  <c r="AP69" i="1"/>
  <c r="AP71" i="1"/>
  <c r="AP72" i="1"/>
  <c r="AP74" i="1"/>
  <c r="AP75" i="1"/>
  <c r="AP76" i="1"/>
  <c r="AP77" i="1"/>
  <c r="AP78" i="1"/>
  <c r="AP79" i="1"/>
  <c r="AP80" i="1"/>
  <c r="AP81" i="1"/>
  <c r="AP82" i="1"/>
  <c r="AP84" i="1"/>
  <c r="AP85" i="1"/>
  <c r="AP87" i="1"/>
  <c r="AP88" i="1"/>
  <c r="AP89" i="1"/>
  <c r="AP90" i="1"/>
  <c r="AP91" i="1"/>
  <c r="AP92" i="1"/>
  <c r="AP93" i="1"/>
  <c r="AP95" i="1"/>
  <c r="AP96" i="1"/>
  <c r="AP97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30" i="1"/>
  <c r="AP129" i="1"/>
  <c r="AN70" i="1"/>
  <c r="AN64" i="1"/>
  <c r="AN73" i="1"/>
  <c r="AN19" i="1"/>
  <c r="AN24" i="1"/>
  <c r="AN98" i="1"/>
  <c r="AN86" i="1"/>
  <c r="AN3" i="1"/>
  <c r="AN4" i="1"/>
  <c r="AN5" i="1"/>
  <c r="AN6" i="1"/>
  <c r="AN7" i="1"/>
  <c r="AN8" i="1"/>
  <c r="AN9" i="1"/>
  <c r="AN10" i="1"/>
  <c r="AN11" i="1"/>
  <c r="AN12" i="1"/>
  <c r="AN14" i="1"/>
  <c r="AN15" i="1"/>
  <c r="AN16" i="1"/>
  <c r="AN17" i="1"/>
  <c r="AN18" i="1"/>
  <c r="AN20" i="1"/>
  <c r="AN21" i="1"/>
  <c r="AN22" i="1"/>
  <c r="AN23" i="1"/>
  <c r="AN94" i="1"/>
  <c r="AN25" i="1"/>
  <c r="AN26" i="1"/>
  <c r="AN27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5" i="1"/>
  <c r="AN66" i="1"/>
  <c r="AN67" i="1"/>
  <c r="AN68" i="1"/>
  <c r="AN69" i="1"/>
  <c r="AN71" i="1"/>
  <c r="AN72" i="1"/>
  <c r="AN74" i="1"/>
  <c r="AN75" i="1"/>
  <c r="AN76" i="1"/>
  <c r="AN77" i="1"/>
  <c r="AN78" i="1"/>
  <c r="AN79" i="1"/>
  <c r="AN80" i="1"/>
  <c r="AN81" i="1"/>
  <c r="AN82" i="1"/>
  <c r="AN84" i="1"/>
  <c r="AN85" i="1"/>
  <c r="AN87" i="1"/>
  <c r="AN88" i="1"/>
  <c r="AN89" i="1"/>
  <c r="AN90" i="1"/>
  <c r="AN91" i="1"/>
  <c r="AN92" i="1"/>
  <c r="AN93" i="1"/>
  <c r="AN95" i="1"/>
  <c r="AN96" i="1"/>
  <c r="AN97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30" i="1"/>
  <c r="AN129" i="1"/>
  <c r="AM130" i="1"/>
  <c r="AM129" i="1"/>
  <c r="AL28" i="1"/>
  <c r="AK28" i="1"/>
</calcChain>
</file>

<file path=xl/comments1.xml><?xml version="1.0" encoding="utf-8"?>
<comments xmlns="http://schemas.openxmlformats.org/spreadsheetml/2006/main">
  <authors>
    <author>carlos devia</author>
  </authors>
  <commentList>
    <comment ref="M2" authorId="0" shapeId="0">
      <text>
        <r>
          <rPr>
            <b/>
            <sz val="9"/>
            <color indexed="81"/>
            <rFont val="Calibri"/>
            <family val="2"/>
          </rPr>
          <t>carlos devia:</t>
        </r>
        <r>
          <rPr>
            <sz val="9"/>
            <color indexed="81"/>
            <rFont val="Calibri"/>
            <family val="2"/>
          </rPr>
          <t xml:space="preserve">
3 levanta pavimento, ramas caen, árbol cae, frutos caen. Pueden romper vidrios o aplastar carros</t>
        </r>
      </text>
    </comment>
    <comment ref="N2" authorId="0" shapeId="0">
      <text>
        <r>
          <rPr>
            <b/>
            <sz val="9"/>
            <color indexed="81"/>
            <rFont val="Calibri"/>
            <family val="2"/>
          </rPr>
          <t>carlos devia:</t>
        </r>
        <r>
          <rPr>
            <sz val="9"/>
            <color indexed="81"/>
            <rFont val="Calibri"/>
            <family val="2"/>
          </rPr>
          <t xml:space="preserve">
3 máximo 2 medio 1 mínimo</t>
        </r>
      </text>
    </comment>
    <comment ref="O2" authorId="0" shapeId="0">
      <text>
        <r>
          <rPr>
            <b/>
            <sz val="9"/>
            <color indexed="81"/>
            <rFont val="Calibri"/>
            <family val="2"/>
          </rPr>
          <t>carlos devia:</t>
        </r>
        <r>
          <rPr>
            <sz val="9"/>
            <color indexed="81"/>
            <rFont val="Calibri"/>
            <family val="2"/>
          </rPr>
          <t xml:space="preserve">
3 máximo 2 medio 1 mínimo</t>
        </r>
      </text>
    </comment>
  </commentList>
</comments>
</file>

<file path=xl/sharedStrings.xml><?xml version="1.0" encoding="utf-8"?>
<sst xmlns="http://schemas.openxmlformats.org/spreadsheetml/2006/main" count="748" uniqueCount="445">
  <si>
    <t>Albizia carbonaria</t>
  </si>
  <si>
    <t>Carbonero</t>
  </si>
  <si>
    <t>Annona cherimola</t>
  </si>
  <si>
    <t>Anon chirimoyo</t>
  </si>
  <si>
    <t>Annona muricata</t>
  </si>
  <si>
    <t>Guanabano</t>
  </si>
  <si>
    <t>Annona squamulosa</t>
  </si>
  <si>
    <t>Anón</t>
  </si>
  <si>
    <t>Astronium graveolens</t>
  </si>
  <si>
    <t>Diomate</t>
  </si>
  <si>
    <t>Cananga odorata</t>
  </si>
  <si>
    <t>Ilang ilang</t>
  </si>
  <si>
    <t>Capparis odoratissima</t>
  </si>
  <si>
    <t>Naranjuelo del Tolima</t>
  </si>
  <si>
    <t>Carica papaya</t>
  </si>
  <si>
    <t>Papaya</t>
  </si>
  <si>
    <t>Cecropia sp.</t>
  </si>
  <si>
    <t>Guarumo</t>
  </si>
  <si>
    <t>Palma areca</t>
  </si>
  <si>
    <t>Naranjo</t>
  </si>
  <si>
    <t>Cocus nucifera</t>
  </si>
  <si>
    <t>Coco</t>
  </si>
  <si>
    <t>Conocarpus erecta</t>
  </si>
  <si>
    <t>Mangle bobo</t>
  </si>
  <si>
    <t>Cordia bidentata</t>
  </si>
  <si>
    <t>Gomito</t>
  </si>
  <si>
    <t>Cordia sebestena</t>
  </si>
  <si>
    <t>Cordia sp.</t>
  </si>
  <si>
    <t>Crescentia cujete</t>
  </si>
  <si>
    <t>Totumo</t>
  </si>
  <si>
    <t>Cycas revoluta</t>
  </si>
  <si>
    <t>Palma fúnebre</t>
  </si>
  <si>
    <t>Delonix regia</t>
  </si>
  <si>
    <t>Acacia de Girardot</t>
  </si>
  <si>
    <t>Dypsis lutenscens</t>
  </si>
  <si>
    <t>palma areca</t>
  </si>
  <si>
    <t>Enterolobium cyclocarpum</t>
  </si>
  <si>
    <t>Orejero</t>
  </si>
  <si>
    <t>Erytrina variegata</t>
  </si>
  <si>
    <t>Caucho</t>
  </si>
  <si>
    <t>Ficus benjamina</t>
  </si>
  <si>
    <t>Ficus carica</t>
  </si>
  <si>
    <t>Ficus glabra</t>
  </si>
  <si>
    <t>Glirisidia sepium</t>
  </si>
  <si>
    <t>Matarratón</t>
  </si>
  <si>
    <t>Guayacum officinale</t>
  </si>
  <si>
    <t>Guayacán de bola</t>
  </si>
  <si>
    <t>Guazuma ulmifolia</t>
  </si>
  <si>
    <t>Guacimo</t>
  </si>
  <si>
    <t>Hura crepitans</t>
  </si>
  <si>
    <t>Ceiba de leche</t>
  </si>
  <si>
    <t>Laguncularia racemosa</t>
  </si>
  <si>
    <t>Mangle negro</t>
  </si>
  <si>
    <t>Mangifera indica</t>
  </si>
  <si>
    <t>Mango</t>
  </si>
  <si>
    <t>Moquelia tometosa</t>
  </si>
  <si>
    <t>Chitató</t>
  </si>
  <si>
    <t>Muntingia sp.</t>
  </si>
  <si>
    <t>Murraya exótica</t>
  </si>
  <si>
    <t>Mirto</t>
  </si>
  <si>
    <t>Olea africana</t>
  </si>
  <si>
    <t>Palma africana</t>
  </si>
  <si>
    <t>Parkinsonia aculeata</t>
  </si>
  <si>
    <t>Palo rayo</t>
  </si>
  <si>
    <t>Pithecellobium dulce</t>
  </si>
  <si>
    <t>Payandé</t>
  </si>
  <si>
    <t>Pritchardia pacifica</t>
  </si>
  <si>
    <t>Palma fiji</t>
  </si>
  <si>
    <t>Prosopis juliflora</t>
  </si>
  <si>
    <t>Trupillo</t>
  </si>
  <si>
    <t>Pseudobombax sp.</t>
  </si>
  <si>
    <t>Ceibo macho</t>
  </si>
  <si>
    <t>Psidium guajava</t>
  </si>
  <si>
    <t>Guayaba</t>
  </si>
  <si>
    <t>Roystonea regia</t>
  </si>
  <si>
    <t>Palma real de la Florida</t>
  </si>
  <si>
    <t>Samanea saman</t>
  </si>
  <si>
    <t>Samán</t>
  </si>
  <si>
    <t>Olivo</t>
  </si>
  <si>
    <t>Spathodea campanulata</t>
  </si>
  <si>
    <t>Tulipán africano</t>
  </si>
  <si>
    <t>Spondias purpurea</t>
  </si>
  <si>
    <t>Ciruelo</t>
  </si>
  <si>
    <t>Tabebuaia rosea</t>
  </si>
  <si>
    <t>Flor morado</t>
  </si>
  <si>
    <t>Tecoma stands</t>
  </si>
  <si>
    <t>Flor amarillo</t>
  </si>
  <si>
    <t>Terminalia catappa</t>
  </si>
  <si>
    <t>Thespesia populnea</t>
  </si>
  <si>
    <t>Majaüilla / hibuscus</t>
  </si>
  <si>
    <t>Thevetia peruviana</t>
  </si>
  <si>
    <t>Pepita de cabrito</t>
  </si>
  <si>
    <t>Veitchia merrillii</t>
  </si>
  <si>
    <t>Palma manila</t>
  </si>
  <si>
    <t>daño</t>
  </si>
  <si>
    <t>frutas</t>
  </si>
  <si>
    <t>flores</t>
  </si>
  <si>
    <t>aromas</t>
  </si>
  <si>
    <t>fauna</t>
  </si>
  <si>
    <t>Raices levantan pavimentos</t>
  </si>
  <si>
    <t>Raices taponan desagües</t>
  </si>
  <si>
    <t>Frutos caen y rompen vidrios sumen carros o desmayan personas</t>
  </si>
  <si>
    <t>Frutos  o flores caen y hacen resbaloso el piso y caen personas</t>
  </si>
  <si>
    <t>Frutos son consumidos por fauna y manchan vehículos o personas</t>
  </si>
  <si>
    <t>Frutos caen y manchan vehículos o personas</t>
  </si>
  <si>
    <t>Frutos caen y manchan pavimento</t>
  </si>
  <si>
    <t>Ramas o troncos u hojas caen y rompen o aplastan carros o matan personas</t>
  </si>
  <si>
    <t>No causan daño</t>
  </si>
  <si>
    <t>Exceso de hojas, flores o frutos que deben ser retirados</t>
  </si>
  <si>
    <t>Condición intermedia asociada a estacionalidad</t>
  </si>
  <si>
    <t>Condición de perdida mínima de hojas y frutos no carnosos</t>
  </si>
  <si>
    <t>Frutos carnosos que cuando maduran caen, pequeños tamaños y cantidades</t>
  </si>
  <si>
    <t>APORTE A LOS SENTIDOS</t>
  </si>
  <si>
    <t>Floración muy vistosa (asociada a caducifolía)</t>
  </si>
  <si>
    <t>Floración con olor de alta atracción (asociada a aromas)</t>
  </si>
  <si>
    <t>Sin atractivos asociados a flores o frutos</t>
  </si>
  <si>
    <t>Floración parcialmente vistosa</t>
  </si>
  <si>
    <t>Floración con olor de sutil atracción (asociada a aromas)</t>
  </si>
  <si>
    <t>APORTE A SEGURIDAD ALIMENTARIA</t>
  </si>
  <si>
    <t>Alta producción</t>
  </si>
  <si>
    <t>Alta aceptación</t>
  </si>
  <si>
    <t>Alta opción de consumo y fácil transformación</t>
  </si>
  <si>
    <t>Sin uso para consumo humano evidente</t>
  </si>
  <si>
    <t>Mediana produción</t>
  </si>
  <si>
    <t>Mediana aceptación</t>
  </si>
  <si>
    <t>Mediana opción de consumo y fácil transformación</t>
  </si>
  <si>
    <t>RELACIÓN CON LA FAUNA</t>
  </si>
  <si>
    <t>Alta oferta de hábitat y alimento</t>
  </si>
  <si>
    <t>Baja vulnerabilidad a perdida de nidos</t>
  </si>
  <si>
    <t>Mediana oferta de hábitat y alimento</t>
  </si>
  <si>
    <t>Mediana oferta de seguiridad a predadores</t>
  </si>
  <si>
    <t>Mediana vulnerabilidad a perdida de nidos</t>
  </si>
  <si>
    <t>ATENUACIÓN TERMICA</t>
  </si>
  <si>
    <t>Copa densa</t>
  </si>
  <si>
    <t>Copa amplia</t>
  </si>
  <si>
    <t>Follaje permanente</t>
  </si>
  <si>
    <t>Copa densa o media</t>
  </si>
  <si>
    <t>Follaje caducifolio</t>
  </si>
  <si>
    <t>Follaje ralo o inexistente</t>
  </si>
  <si>
    <t>Parqueaderos</t>
  </si>
  <si>
    <t>Icaco</t>
  </si>
  <si>
    <t>Uva de Playa</t>
  </si>
  <si>
    <t>Guayacán carrapo</t>
  </si>
  <si>
    <t>Bulnesia carrapo</t>
  </si>
  <si>
    <t>Nispero</t>
  </si>
  <si>
    <t>Manilkara sapota</t>
  </si>
  <si>
    <t>Chrysobalanus icaco</t>
  </si>
  <si>
    <t>Coccoloba uvifera</t>
  </si>
  <si>
    <t>Sterculia apetala</t>
  </si>
  <si>
    <t>Camajón</t>
  </si>
  <si>
    <t>Calocarpum mammosum</t>
  </si>
  <si>
    <t>Grosella</t>
  </si>
  <si>
    <t>Zapote costeño</t>
  </si>
  <si>
    <t>Mamoncillo</t>
  </si>
  <si>
    <t>Meliccoca bijucatus</t>
  </si>
  <si>
    <t>Caesalpinia ebano</t>
  </si>
  <si>
    <t>Ebano</t>
  </si>
  <si>
    <t>Cañaguate</t>
  </si>
  <si>
    <t>Ceiba pentandra</t>
  </si>
  <si>
    <t>Ceiba</t>
  </si>
  <si>
    <t>Croto</t>
  </si>
  <si>
    <t>Cayeno</t>
  </si>
  <si>
    <t>origen</t>
  </si>
  <si>
    <t>Arbol del pan</t>
  </si>
  <si>
    <t>ORIGEN</t>
  </si>
  <si>
    <t>Nativo</t>
  </si>
  <si>
    <t>Veranera</t>
  </si>
  <si>
    <t>Bignoniacea</t>
  </si>
  <si>
    <t>Uva de mesa</t>
  </si>
  <si>
    <t>Maracuya</t>
  </si>
  <si>
    <t>Badea</t>
  </si>
  <si>
    <t>Ají</t>
  </si>
  <si>
    <t>Marañón</t>
  </si>
  <si>
    <t>Azuceno blanco</t>
  </si>
  <si>
    <t>Azuceno rosado / rojo</t>
  </si>
  <si>
    <t>Flor de playa</t>
  </si>
  <si>
    <t>Plumeria alba</t>
  </si>
  <si>
    <t>Nerium oleander</t>
  </si>
  <si>
    <t>Cheflera</t>
  </si>
  <si>
    <t>Sheflera actinophyla</t>
  </si>
  <si>
    <t>Baja lengua</t>
  </si>
  <si>
    <t>Senna reticulata</t>
  </si>
  <si>
    <t>Algarrobo</t>
  </si>
  <si>
    <t>Clavelillo</t>
  </si>
  <si>
    <t>Caesalpinia pulcherrima</t>
  </si>
  <si>
    <t>Cañafistula</t>
  </si>
  <si>
    <t>Cassia grandis</t>
  </si>
  <si>
    <t>Lluvia de oro</t>
  </si>
  <si>
    <t>Cassia fistula</t>
  </si>
  <si>
    <t>Brownea ariza</t>
  </si>
  <si>
    <t>Palo de cruz</t>
  </si>
  <si>
    <t>Pata de vaca</t>
  </si>
  <si>
    <t>Bahuinia purpurea</t>
  </si>
  <si>
    <t>Tamarindo</t>
  </si>
  <si>
    <t>Tamarindus indica</t>
  </si>
  <si>
    <t>Coca cartagenera</t>
  </si>
  <si>
    <t>Erythroxylum carthagenensis</t>
  </si>
  <si>
    <t>Phyllantus acidus</t>
  </si>
  <si>
    <t>Papayuelo</t>
  </si>
  <si>
    <t>Jatropha curcas</t>
  </si>
  <si>
    <t>Caraqueño</t>
  </si>
  <si>
    <t>Erythrina rubrinervia-variegata</t>
  </si>
  <si>
    <t>Crestegallo</t>
  </si>
  <si>
    <t>Erythrina crestigalli</t>
  </si>
  <si>
    <t>Persea americana</t>
  </si>
  <si>
    <t>Aguacate</t>
  </si>
  <si>
    <t>Astromelia</t>
  </si>
  <si>
    <t>Flor de la Reina</t>
  </si>
  <si>
    <t>Lagerstroemia indica</t>
  </si>
  <si>
    <t>Lagerstroemia speciosa</t>
  </si>
  <si>
    <t>Caoba</t>
  </si>
  <si>
    <t>Swetenia macrophylla</t>
  </si>
  <si>
    <t>Trompillo</t>
  </si>
  <si>
    <t>Guarea trichiloides</t>
  </si>
  <si>
    <t>Cedro</t>
  </si>
  <si>
    <t>Cedrela odorata</t>
  </si>
  <si>
    <t>Leucaena</t>
  </si>
  <si>
    <t>Leucahena leucocephala</t>
  </si>
  <si>
    <t>Moringa</t>
  </si>
  <si>
    <t>Moringa oleífera</t>
  </si>
  <si>
    <t>Noni</t>
  </si>
  <si>
    <t>Coralito</t>
  </si>
  <si>
    <t>Ixora coccinea</t>
  </si>
  <si>
    <t>Caimo</t>
  </si>
  <si>
    <t>Teca</t>
  </si>
  <si>
    <t>Pouteria caimito</t>
  </si>
  <si>
    <t>Tectona grandis</t>
  </si>
  <si>
    <t>Mangle rojo</t>
  </si>
  <si>
    <t>Rhizophora mangle</t>
  </si>
  <si>
    <t>Cuerpo de agua</t>
  </si>
  <si>
    <t>costo</t>
  </si>
  <si>
    <t>vida</t>
  </si>
  <si>
    <t>Mínimo mantenimiento</t>
  </si>
  <si>
    <t>Requiere mantenimiento</t>
  </si>
  <si>
    <t>Bajo mantenimiento</t>
  </si>
  <si>
    <t>Larga</t>
  </si>
  <si>
    <t>Media</t>
  </si>
  <si>
    <t>Corta</t>
  </si>
  <si>
    <t>NOMBRE CIENTÍFICO</t>
  </si>
  <si>
    <t>NOMBRE COMÚN</t>
  </si>
  <si>
    <t>Artocarpus comunis</t>
  </si>
  <si>
    <t>Capsicum sp.</t>
  </si>
  <si>
    <t>Hymenaea courbaril</t>
  </si>
  <si>
    <t>Passiflora cuadrangularis</t>
  </si>
  <si>
    <t>Arribadea sp.</t>
  </si>
  <si>
    <t>PORTE</t>
  </si>
  <si>
    <t>Arbol gran tamaño</t>
  </si>
  <si>
    <t>Arbol mediano tamaño</t>
  </si>
  <si>
    <t>Arbusto</t>
  </si>
  <si>
    <t>Hierba</t>
  </si>
  <si>
    <t>Bejuco</t>
  </si>
  <si>
    <t>Arbolito</t>
  </si>
  <si>
    <t>a</t>
  </si>
  <si>
    <t>b</t>
  </si>
  <si>
    <t>c</t>
  </si>
  <si>
    <t>d</t>
  </si>
  <si>
    <t>e</t>
  </si>
  <si>
    <t>f</t>
  </si>
  <si>
    <t>g</t>
  </si>
  <si>
    <t>Separadores amplios avenidas</t>
  </si>
  <si>
    <t>Deck frente a ciudad antígua</t>
  </si>
  <si>
    <t>Playa para sombrío</t>
  </si>
  <si>
    <t>Parques diversos y amplias</t>
  </si>
  <si>
    <t>Plazoletas mono específicas piso en arena</t>
  </si>
  <si>
    <t>Andenes en angostas</t>
  </si>
  <si>
    <t>Antejardines productivos</t>
  </si>
  <si>
    <t>Antejardines ornamentales</t>
  </si>
  <si>
    <t>palma</t>
  </si>
  <si>
    <t>ALTO</t>
  </si>
  <si>
    <t>MEDIO</t>
  </si>
  <si>
    <t>BAJO</t>
  </si>
  <si>
    <t>INDESEABLE</t>
  </si>
  <si>
    <t xml:space="preserve"> 9-11</t>
  </si>
  <si>
    <t>sombra peatones</t>
  </si>
  <si>
    <t>sombra vehículos</t>
  </si>
  <si>
    <t>Follaje perennifolio</t>
  </si>
  <si>
    <t xml:space="preserve"> 17-20</t>
  </si>
  <si>
    <t>sombra grandes espacios</t>
  </si>
  <si>
    <t>Arbol muy gran tamaño</t>
  </si>
  <si>
    <t>h</t>
  </si>
  <si>
    <t xml:space="preserve"> 13-18</t>
  </si>
  <si>
    <t xml:space="preserve"> 8-12</t>
  </si>
  <si>
    <t xml:space="preserve"> 2-7</t>
  </si>
  <si>
    <t xml:space="preserve"> 13-15</t>
  </si>
  <si>
    <t>espacios lectura</t>
  </si>
  <si>
    <t xml:space="preserve"> 13-16</t>
  </si>
  <si>
    <t xml:space="preserve"> 1-13</t>
  </si>
  <si>
    <t>hojas o frutos grandes que caen</t>
  </si>
  <si>
    <t>INACEPTABLE</t>
  </si>
  <si>
    <t xml:space="preserve"> 11-16</t>
  </si>
  <si>
    <t xml:space="preserve"> 16-22</t>
  </si>
  <si>
    <t xml:space="preserve"> 12-15</t>
  </si>
  <si>
    <t xml:space="preserve"> 1-11</t>
  </si>
  <si>
    <t xml:space="preserve"> 17-21</t>
  </si>
  <si>
    <t xml:space="preserve"> 15-16</t>
  </si>
  <si>
    <t>20-24</t>
  </si>
  <si>
    <t xml:space="preserve"> 3-9</t>
  </si>
  <si>
    <t>Plastismicyum pinnatum</t>
  </si>
  <si>
    <t xml:space="preserve"> 2-16</t>
  </si>
  <si>
    <t>17-23</t>
  </si>
  <si>
    <t>23-27</t>
  </si>
  <si>
    <t xml:space="preserve"> 9-12</t>
  </si>
  <si>
    <t xml:space="preserve"> 1-8</t>
  </si>
  <si>
    <t>frutos o flores que se consumen o comercializan</t>
  </si>
  <si>
    <t>39-54</t>
  </si>
  <si>
    <t xml:space="preserve"> 20-36</t>
  </si>
  <si>
    <t>Cajanus caján</t>
  </si>
  <si>
    <t>guandul</t>
  </si>
  <si>
    <t xml:space="preserve"> 5-16</t>
  </si>
  <si>
    <t xml:space="preserve"> 21-22</t>
  </si>
  <si>
    <t xml:space="preserve"> 1-14</t>
  </si>
  <si>
    <t xml:space="preserve"> 11-12</t>
  </si>
  <si>
    <t>balance basico</t>
  </si>
  <si>
    <t>ranking total</t>
  </si>
  <si>
    <t xml:space="preserve"> 75-110</t>
  </si>
  <si>
    <t xml:space="preserve"> 58-74</t>
  </si>
  <si>
    <t xml:space="preserve"> 13-58</t>
  </si>
  <si>
    <t xml:space="preserve"> 2-10</t>
  </si>
  <si>
    <t>DAÑO A INFRAESTRUCTURA O MOBILIARIO</t>
  </si>
  <si>
    <t>BASURA</t>
  </si>
  <si>
    <t>VALOR</t>
  </si>
  <si>
    <t>DESCRIPTOR</t>
  </si>
  <si>
    <t>Malecón frente a ciudad antígua</t>
  </si>
  <si>
    <t>PUNTAJE MAX</t>
  </si>
  <si>
    <t>PUNTAJE MIN</t>
  </si>
  <si>
    <t>Vitis vinifera</t>
  </si>
  <si>
    <t>Anacardium excelsum</t>
  </si>
  <si>
    <t>Passiflora edulis</t>
  </si>
  <si>
    <t>Morinda citrifolia</t>
  </si>
  <si>
    <t>Boungavillea sp.</t>
  </si>
  <si>
    <t>Croton sp.</t>
  </si>
  <si>
    <t>Hibuscus rosashinensis</t>
  </si>
  <si>
    <t>COSTOS DEL ESTABLECIMIENTO Y MATENIMIENTO</t>
  </si>
  <si>
    <t>Emparrados (trojas)</t>
  </si>
  <si>
    <t>VARIABLES EXCLUYENTES</t>
  </si>
  <si>
    <t>PRE SELECCIÓN POR SITIOS</t>
  </si>
  <si>
    <t>VALORACIÓN INICIAL</t>
  </si>
  <si>
    <t>VALORACIÓN POR SITIO DE UBICACIÓN</t>
  </si>
  <si>
    <t>SERVICIOS (parametros de calificación al final de la tabla)</t>
  </si>
  <si>
    <t>Muñeco</t>
  </si>
  <si>
    <t>Andenes en calles angostas</t>
  </si>
  <si>
    <t>Parques diversos y amplios</t>
  </si>
  <si>
    <t>Emparrados en ciudad antígua</t>
  </si>
  <si>
    <t>restauración</t>
  </si>
  <si>
    <t>Guaiacum officinale</t>
  </si>
  <si>
    <t>Haematoxylum brasil</t>
  </si>
  <si>
    <t>Palo brasil</t>
  </si>
  <si>
    <t>Pereskia guamacho</t>
  </si>
  <si>
    <t>Guamacho</t>
  </si>
  <si>
    <t>Guinda</t>
  </si>
  <si>
    <t>Malpiguia punicifolia</t>
  </si>
  <si>
    <t>Tabebuaia alba</t>
  </si>
  <si>
    <t>Tabebuia serratifolia</t>
  </si>
  <si>
    <t>Guayacán polvillo</t>
  </si>
  <si>
    <t>Guayacán blanco</t>
  </si>
  <si>
    <t>Guayacán amarillo</t>
  </si>
  <si>
    <t>Tabebuaia chrysantha</t>
  </si>
  <si>
    <t>Citrus comunis</t>
  </si>
  <si>
    <t>San Juaquín</t>
  </si>
  <si>
    <t>Lecythis sp.</t>
  </si>
  <si>
    <t>Cocuelo</t>
  </si>
  <si>
    <t>BENEFICIOS</t>
  </si>
  <si>
    <t>COSTOS / DAÑOS</t>
  </si>
  <si>
    <t>COSTOS / DAÑOS  (idem)</t>
  </si>
  <si>
    <t>Gyrocarpus americanus</t>
  </si>
  <si>
    <t>Canavalellia platanifolia</t>
  </si>
  <si>
    <t>Macondo</t>
  </si>
  <si>
    <t>Blighia sapida</t>
  </si>
  <si>
    <t>Arbol del huevo</t>
  </si>
  <si>
    <t>Casuarina equisetifolia</t>
  </si>
  <si>
    <t>Pino australiano</t>
  </si>
  <si>
    <t>Banco</t>
  </si>
  <si>
    <t>Chrysalidocarps lutescens</t>
  </si>
  <si>
    <t>Simarouba amara</t>
  </si>
  <si>
    <t>VARIABLES QUE SUMAN EN LA SELECCIÓN DE LAS ESPECIES</t>
  </si>
  <si>
    <t>VARIABLES QUE RESTAN EN LA SELECCIÓN DE LAS ESPECIES</t>
  </si>
  <si>
    <t>ASPECTOS ADICIONALES DE LAS ESPECIES</t>
  </si>
  <si>
    <t>Alta oferta de seguridad a predadores</t>
  </si>
  <si>
    <t>Neutros, es decir de distribución mundial</t>
  </si>
  <si>
    <t>Introducido naturalizado, es decir de hace mucho tiempo como el mango o el tamarindo</t>
  </si>
  <si>
    <t>Exótico recién introducido, como muchas palmas</t>
  </si>
  <si>
    <t>ASPECTOS GENERALES</t>
  </si>
  <si>
    <t xml:space="preserve">La vegetación en general aporta positivamente a la calidad de la vida de la humanidad y en especial en una ciudad como Cartagena es importante </t>
  </si>
  <si>
    <t>para la atenuación de los efectos adversos del cambio climático en especial por la protección en la costa, la oferta de sombra y alimentos</t>
  </si>
  <si>
    <t>Sin embargo, no todos las plantas son muy buenas para todos los sitios y para lo que se espera de ellas, es decir es fundamental la relación</t>
  </si>
  <si>
    <t>planta para lugar indicado. Así mismo, una "planta" puede ser de diferente porte de manera natural: árbol, arbusto, hierba, enredadera…. Sin embargo</t>
  </si>
  <si>
    <t>por la manipulación de que son objeto algunos árboles se puede pensar que son arbustos… es el caso de la Uva de Playa… que puede alcanzar hasta 15 metros</t>
  </si>
  <si>
    <t>de altura, pero por diversas razones "siempre la vemos pequeña y como arbusto para seto.</t>
  </si>
  <si>
    <t>Para poder saber que esperar de una Planta debemos saber  con certeza de que planta hablamos, en este sentido los nombres comunes se prestan para confusión.</t>
  </si>
  <si>
    <t>como guayacán, cedro, roble, mangle … entre muchos otros nombres comúnes, se nombra a muchas especies diferentes …! Es algo así como entrar a una</t>
  </si>
  <si>
    <t xml:space="preserve">En este sentido lo único que nos permite seguridad al respecto el es uso de los Nombres Científicos!. Si, debemos familiarizarno con ellos </t>
  </si>
  <si>
    <t>no quiere decir que debemos "aprendernolos de memoria" pero sí saber que lo único que no permite, hasta cierta forma confusión, es el nombre científico.</t>
  </si>
  <si>
    <t>LA RELACIÓN ÁRBOL SITIO DE SIEMBRA Y EL "RANKING" DE ESPECIES</t>
  </si>
  <si>
    <t>panadería a pedir un pan …. Pueden ser muchos… o entrar a una plaza de mercado y pedir un pescado… puede ser cualquiera!.</t>
  </si>
  <si>
    <t>Los nombres científicos estan escritos en Latin y constan en general de dos partes, el Género y la especie…. Y en general dan cuenta de la "historia"</t>
  </si>
  <si>
    <t>por ejemplo, el nombre común del "mango" (sí, el que casi todos conocemos como mango que da una fruta que se llama "mango"…)</t>
  </si>
  <si>
    <r>
      <t xml:space="preserve">es </t>
    </r>
    <r>
      <rPr>
        <i/>
        <sz val="12"/>
        <color theme="1"/>
        <rFont val="Calibri"/>
        <scheme val="minor"/>
      </rPr>
      <t>Manguifera</t>
    </r>
    <r>
      <rPr>
        <sz val="12"/>
        <color theme="1"/>
        <rFont val="Calibri"/>
        <family val="2"/>
        <scheme val="minor"/>
      </rPr>
      <t xml:space="preserve"> indica, y en este caso la palabra "indica" señala que es de la región del océano "indico"…. de la india…</t>
    </r>
  </si>
  <si>
    <t>Todos los árboles sirven para casi todos los sitios!... Sin embargo se debe contemplar que la ubicación de estos les permita ofrecer un máximo beneficio al</t>
  </si>
  <si>
    <t>menor costo posible, por ejemplo, las frutas de un árbol pueden ser muy buenas para alimento, como es el caso del aguacate (Persea americana)</t>
  </si>
  <si>
    <t>sin embargo por mas que nos gusten los aguacates este no es un árbol para utilizar como sombrío en parqueaderos.</t>
  </si>
  <si>
    <t>EL RANKING DE ESPECIES</t>
  </si>
  <si>
    <t>LUGARES PRE SELECCIONADOS</t>
  </si>
  <si>
    <t xml:space="preserve"> 17-19</t>
  </si>
  <si>
    <t xml:space="preserve"> 10-16</t>
  </si>
  <si>
    <t>Anacardium occidentale</t>
  </si>
  <si>
    <t>Caracoli</t>
  </si>
  <si>
    <t>Almendro</t>
  </si>
  <si>
    <t>Lantana camara</t>
  </si>
  <si>
    <t>Lantana</t>
  </si>
  <si>
    <t>Indogofera tinctorea</t>
  </si>
  <si>
    <t>Indigo</t>
  </si>
  <si>
    <t>Pisidium gianensis</t>
  </si>
  <si>
    <t>Guayabito ácido enano</t>
  </si>
  <si>
    <t>Verdolaga</t>
  </si>
  <si>
    <t>Portulaca oleracea</t>
  </si>
  <si>
    <t>setos masas de arbustos bajos</t>
  </si>
  <si>
    <t>Antejardín productivo</t>
  </si>
  <si>
    <t>Verbena</t>
  </si>
  <si>
    <t>Lippia citriodora</t>
  </si>
  <si>
    <t>Nolinoideae sansevieria</t>
  </si>
  <si>
    <t>Lengua de suegra</t>
  </si>
  <si>
    <t>Resíduos para manejar</t>
  </si>
  <si>
    <t>LUGAR</t>
  </si>
  <si>
    <t>DESCRIPCIÓN</t>
  </si>
  <si>
    <t>Areas ámplias en donde los árboles en particular puedan extender sus raíces y producir frutas, flores hojarasca sin causar problemas, para caminar bajo ellos o apreciar la fauna que albergan</t>
  </si>
  <si>
    <t>Grandes espacios con circulación de vehículos cercanos a ellos, se prefieren especies arbóreas de copas amplias y ramas fuertes, que no produzcan hojas grandes, dejen caer ramas o frutas.</t>
  </si>
  <si>
    <t>Pensando en sombrío para peatones, preferiblemente árboles que no pierdan las hojas y que no ofrezcan frutos que puedan ocasionar accidentes con los peatones.</t>
  </si>
  <si>
    <t>Estructura especial en madera que se construiría sober en enrrocado para propiciar un sendero con vegetación propia de playa-mar como es el mangle.</t>
  </si>
  <si>
    <t>Pensando en seguiridad alimentaria en viviendas las plantas que allí se establezcan deberán ser prioritariamente productores de frutos u otros alimentos.</t>
  </si>
  <si>
    <t>Similar a las condición de plazoletas monoespecíficas,</t>
  </si>
  <si>
    <t>Sitios de concentración, meditación, juego… o leer un libro, la vegetación no debe propiciar posibles daños a los objetos que allí se utilicen, en especial los objetos que caigan sean de los árboles o de animales pero debe ofrecer atractivos asociados por ejemplo a aromas agradables.</t>
  </si>
  <si>
    <t>Hace referencia especialmente a los humedales.</t>
  </si>
  <si>
    <t>Para sembrar en la playa reemplazando o complementando las toldas, en las playas "modernas" la sombra de los árboles es más estimada que la sombra de las toldas, y el arriendo de la "tolda" se cambia por el arriendo de las sillas.</t>
  </si>
  <si>
    <t>Incluye especies dirigidas hacia la restauración de los paisajes forestales de Cartagena, lo cual inlcuye manglares y cerros principalmente.</t>
  </si>
  <si>
    <t>Alternativa de alto valor cuando no se pueden sembrar árboles, en este caso la vegetación es bejucosa.</t>
  </si>
  <si>
    <t>Vegetación baja para delimitar espacios, se priorizan plantas que por naturaleza sean pequeñas… es decir se pueden utilizar árboles y mantenerlos pequeños, al estilo bonsai… con todo lo que esto significa.</t>
  </si>
  <si>
    <t xml:space="preserve">La definición del ranking se establece a partir del uso de ecuaciones que sume los beneficios y reste los costos. </t>
  </si>
  <si>
    <t>En este sentido, una planta puede tener una alta valoración para un sitio y una baja valoración para otro.</t>
  </si>
  <si>
    <t>Myroxylon toluifera</t>
  </si>
  <si>
    <t>Separador amplio avenida</t>
  </si>
  <si>
    <t>Parqueadero</t>
  </si>
  <si>
    <t>RANGO DE VIDA</t>
  </si>
  <si>
    <t>CODIGO</t>
  </si>
  <si>
    <t>Minimo apoyo a la fauna</t>
  </si>
  <si>
    <t>Emparrado en ciudad antígua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</si>
</sst>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 Narrow"/>
    </font>
    <font>
      <i/>
      <sz val="10"/>
      <color rgb="FF000000"/>
      <name val="Arial Narrow"/>
    </font>
    <font>
      <sz val="10"/>
      <color rgb="FF000000"/>
      <name val="Arial Narrow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scheme val="minor"/>
    </font>
    <font>
      <b/>
      <sz val="11"/>
      <color theme="1"/>
      <name val="Calibri"/>
      <scheme val="minor"/>
    </font>
    <font>
      <i/>
      <sz val="10"/>
      <color theme="1"/>
      <name val="Arial Narrow"/>
    </font>
    <font>
      <sz val="9"/>
      <color theme="1"/>
      <name val="Calibri"/>
      <scheme val="minor"/>
    </font>
    <font>
      <b/>
      <sz val="16"/>
      <color theme="1"/>
      <name val="Calibri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9"/>
      <color rgb="FF000000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5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5">
    <xf numFmtId="0" fontId="0" fillId="0" borderId="0" xfId="0"/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0" fillId="0" borderId="2" xfId="0" applyFont="1" applyFill="1" applyBorder="1" applyAlignment="1">
      <alignment horizontal="justify" vertical="top"/>
    </xf>
    <xf numFmtId="0" fontId="10" fillId="0" borderId="3" xfId="0" applyFont="1" applyBorder="1" applyAlignment="1">
      <alignment horizontal="justify" vertical="top"/>
    </xf>
    <xf numFmtId="0" fontId="10" fillId="0" borderId="4" xfId="0" applyFont="1" applyBorder="1" applyAlignment="1">
      <alignment horizontal="justify" vertical="top"/>
    </xf>
    <xf numFmtId="0" fontId="1" fillId="4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0" fillId="6" borderId="1" xfId="0" applyFill="1" applyBorder="1"/>
    <xf numFmtId="0" fontId="10" fillId="0" borderId="6" xfId="0" applyFont="1" applyFill="1" applyBorder="1" applyAlignment="1">
      <alignment horizontal="justify" vertical="top"/>
    </xf>
    <xf numFmtId="0" fontId="10" fillId="0" borderId="6" xfId="0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0" fillId="0" borderId="3" xfId="0" applyFont="1" applyFill="1" applyBorder="1" applyAlignment="1">
      <alignment horizontal="justify" vertical="top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11" fillId="0" borderId="1" xfId="0" applyFont="1" applyBorder="1" applyAlignment="1">
      <alignment vertical="top"/>
    </xf>
    <xf numFmtId="0" fontId="0" fillId="0" borderId="9" xfId="0" applyBorder="1"/>
    <xf numFmtId="0" fontId="0" fillId="0" borderId="10" xfId="0" applyBorder="1"/>
    <xf numFmtId="0" fontId="9" fillId="0" borderId="9" xfId="0" applyFont="1" applyFill="1" applyBorder="1" applyAlignment="1">
      <alignment horizontal="justify" vertical="top"/>
    </xf>
    <xf numFmtId="0" fontId="0" fillId="0" borderId="6" xfId="0" applyBorder="1"/>
    <xf numFmtId="0" fontId="2" fillId="2" borderId="6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1" fillId="0" borderId="8" xfId="0" applyFont="1" applyBorder="1"/>
    <xf numFmtId="0" fontId="1" fillId="0" borderId="15" xfId="0" applyFont="1" applyBorder="1"/>
    <xf numFmtId="0" fontId="1" fillId="0" borderId="9" xfId="0" applyFont="1" applyBorder="1"/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justify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0" fillId="7" borderId="2" xfId="0" applyFill="1" applyBorder="1" applyAlignment="1">
      <alignment horizontal="center"/>
    </xf>
    <xf numFmtId="0" fontId="10" fillId="0" borderId="19" xfId="0" applyFont="1" applyBorder="1" applyAlignment="1">
      <alignment horizontal="justify" vertical="top"/>
    </xf>
    <xf numFmtId="0" fontId="1" fillId="4" borderId="4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justify" vertical="top"/>
    </xf>
    <xf numFmtId="0" fontId="10" fillId="0" borderId="21" xfId="0" applyFont="1" applyFill="1" applyBorder="1" applyAlignment="1">
      <alignment horizontal="justify" vertical="top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/>
    <xf numFmtId="0" fontId="1" fillId="0" borderId="21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Fill="1" applyBorder="1" applyAlignment="1">
      <alignment horizontal="justify" vertical="top"/>
    </xf>
    <xf numFmtId="0" fontId="0" fillId="0" borderId="0" xfId="0" applyBorder="1"/>
    <xf numFmtId="0" fontId="3" fillId="0" borderId="7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center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justify" vertical="top"/>
    </xf>
    <xf numFmtId="0" fontId="0" fillId="0" borderId="22" xfId="0" applyBorder="1"/>
    <xf numFmtId="0" fontId="1" fillId="4" borderId="22" xfId="0" applyNumberFormat="1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justify" vertical="top"/>
    </xf>
    <xf numFmtId="0" fontId="1" fillId="4" borderId="23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justify" vertical="top"/>
    </xf>
    <xf numFmtId="0" fontId="12" fillId="8" borderId="18" xfId="0" applyFont="1" applyFill="1" applyBorder="1" applyAlignment="1">
      <alignment horizontal="justify" vertical="top"/>
    </xf>
    <xf numFmtId="0" fontId="0" fillId="0" borderId="21" xfId="0" applyBorder="1"/>
    <xf numFmtId="0" fontId="4" fillId="0" borderId="7" xfId="0" applyFont="1" applyBorder="1" applyAlignment="1">
      <alignment horizontal="justify" vertical="top"/>
    </xf>
    <xf numFmtId="0" fontId="13" fillId="0" borderId="0" xfId="0" applyFont="1"/>
    <xf numFmtId="0" fontId="14" fillId="0" borderId="0" xfId="0" applyFont="1"/>
    <xf numFmtId="0" fontId="16" fillId="9" borderId="18" xfId="0" applyFont="1" applyFill="1" applyBorder="1" applyAlignment="1">
      <alignment horizontal="justify" vertical="top"/>
    </xf>
    <xf numFmtId="0" fontId="12" fillId="8" borderId="0" xfId="0" applyFont="1" applyFill="1" applyBorder="1" applyAlignment="1">
      <alignment horizontal="justify" vertical="top"/>
    </xf>
    <xf numFmtId="0" fontId="12" fillId="8" borderId="20" xfId="0" applyFont="1" applyFill="1" applyBorder="1" applyAlignment="1">
      <alignment horizontal="justify" vertical="top"/>
    </xf>
    <xf numFmtId="0" fontId="0" fillId="6" borderId="6" xfId="0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" fillId="6" borderId="21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1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" fillId="6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7" fontId="1" fillId="4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justify" vertical="top"/>
    </xf>
    <xf numFmtId="0" fontId="0" fillId="0" borderId="20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</cellXfs>
  <cellStyles count="5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A9" sqref="A9"/>
    </sheetView>
  </sheetViews>
  <sheetFormatPr baseColWidth="10" defaultRowHeight="15.75" x14ac:dyDescent="0.25"/>
  <cols>
    <col min="1" max="1" width="140.5" customWidth="1"/>
  </cols>
  <sheetData>
    <row r="1" spans="1:1" x14ac:dyDescent="0.25">
      <c r="A1" s="12" t="s">
        <v>381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387</v>
      </c>
    </row>
    <row r="8" spans="1:1" x14ac:dyDescent="0.25">
      <c r="A8" s="90" t="s">
        <v>388</v>
      </c>
    </row>
    <row r="9" spans="1:1" x14ac:dyDescent="0.25">
      <c r="A9" t="s">
        <v>389</v>
      </c>
    </row>
    <row r="10" spans="1:1" x14ac:dyDescent="0.25">
      <c r="A10" t="s">
        <v>393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7" spans="1:1" x14ac:dyDescent="0.25">
      <c r="A17" s="12" t="s">
        <v>392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2" spans="1:1" x14ac:dyDescent="0.25">
      <c r="A22" s="12" t="s">
        <v>400</v>
      </c>
    </row>
    <row r="23" spans="1:1" x14ac:dyDescent="0.25">
      <c r="A23" t="s">
        <v>436</v>
      </c>
    </row>
    <row r="24" spans="1:1" x14ac:dyDescent="0.25">
      <c r="A24" t="s">
        <v>437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workbookViewId="0">
      <selection activeCell="A3" sqref="A3:B3"/>
    </sheetView>
  </sheetViews>
  <sheetFormatPr baseColWidth="10" defaultRowHeight="15.75" x14ac:dyDescent="0.25"/>
  <cols>
    <col min="1" max="1" width="7.5" customWidth="1"/>
    <col min="2" max="2" width="73.375" customWidth="1"/>
    <col min="3" max="15" width="10.375" customWidth="1"/>
  </cols>
  <sheetData>
    <row r="1" spans="1:2" ht="23.25" x14ac:dyDescent="0.35">
      <c r="A1" s="116" t="s">
        <v>374</v>
      </c>
    </row>
    <row r="2" spans="1:2" x14ac:dyDescent="0.25">
      <c r="A2" s="12" t="s">
        <v>132</v>
      </c>
      <c r="B2" s="3"/>
    </row>
    <row r="3" spans="1:2" x14ac:dyDescent="0.25">
      <c r="A3" s="118" t="s">
        <v>320</v>
      </c>
      <c r="B3" s="118" t="s">
        <v>321</v>
      </c>
    </row>
    <row r="4" spans="1:2" x14ac:dyDescent="0.25">
      <c r="A4" s="113">
        <v>3</v>
      </c>
      <c r="B4" s="111" t="s">
        <v>133</v>
      </c>
    </row>
    <row r="5" spans="1:2" x14ac:dyDescent="0.25">
      <c r="A5" s="114"/>
      <c r="B5" s="111" t="s">
        <v>134</v>
      </c>
    </row>
    <row r="6" spans="1:2" x14ac:dyDescent="0.25">
      <c r="A6" s="115"/>
      <c r="B6" s="111" t="s">
        <v>135</v>
      </c>
    </row>
    <row r="7" spans="1:2" x14ac:dyDescent="0.25">
      <c r="A7" s="113">
        <v>2</v>
      </c>
      <c r="B7" s="36" t="s">
        <v>136</v>
      </c>
    </row>
    <row r="8" spans="1:2" x14ac:dyDescent="0.25">
      <c r="A8" s="115"/>
      <c r="B8" s="40" t="s">
        <v>275</v>
      </c>
    </row>
    <row r="9" spans="1:2" x14ac:dyDescent="0.25">
      <c r="A9" s="113">
        <v>1</v>
      </c>
      <c r="B9" s="111" t="s">
        <v>138</v>
      </c>
    </row>
    <row r="10" spans="1:2" x14ac:dyDescent="0.25">
      <c r="A10" s="115"/>
      <c r="B10" s="112" t="s">
        <v>137</v>
      </c>
    </row>
    <row r="12" spans="1:2" x14ac:dyDescent="0.25">
      <c r="A12" s="12" t="s">
        <v>112</v>
      </c>
    </row>
    <row r="13" spans="1:2" x14ac:dyDescent="0.25">
      <c r="A13" s="118" t="s">
        <v>320</v>
      </c>
      <c r="B13" s="118" t="s">
        <v>321</v>
      </c>
    </row>
    <row r="14" spans="1:2" x14ac:dyDescent="0.25">
      <c r="A14" s="113">
        <v>3</v>
      </c>
      <c r="B14" s="36" t="s">
        <v>113</v>
      </c>
    </row>
    <row r="15" spans="1:2" x14ac:dyDescent="0.25">
      <c r="A15" s="115"/>
      <c r="B15" s="40" t="s">
        <v>114</v>
      </c>
    </row>
    <row r="16" spans="1:2" x14ac:dyDescent="0.25">
      <c r="A16" s="113">
        <v>2</v>
      </c>
      <c r="B16" s="36" t="s">
        <v>116</v>
      </c>
    </row>
    <row r="17" spans="1:2" x14ac:dyDescent="0.25">
      <c r="A17" s="115"/>
      <c r="B17" s="40" t="s">
        <v>117</v>
      </c>
    </row>
    <row r="18" spans="1:2" x14ac:dyDescent="0.25">
      <c r="A18" s="22">
        <v>1</v>
      </c>
      <c r="B18" s="5" t="s">
        <v>115</v>
      </c>
    </row>
    <row r="20" spans="1:2" x14ac:dyDescent="0.25">
      <c r="A20" s="12" t="s">
        <v>118</v>
      </c>
    </row>
    <row r="21" spans="1:2" x14ac:dyDescent="0.25">
      <c r="A21" s="118" t="s">
        <v>320</v>
      </c>
      <c r="B21" s="118" t="s">
        <v>321</v>
      </c>
    </row>
    <row r="22" spans="1:2" x14ac:dyDescent="0.25">
      <c r="A22" s="113">
        <v>3</v>
      </c>
      <c r="B22" s="36" t="s">
        <v>119</v>
      </c>
    </row>
    <row r="23" spans="1:2" x14ac:dyDescent="0.25">
      <c r="A23" s="114"/>
      <c r="B23" s="87" t="s">
        <v>120</v>
      </c>
    </row>
    <row r="24" spans="1:2" x14ac:dyDescent="0.25">
      <c r="A24" s="115"/>
      <c r="B24" s="40" t="s">
        <v>121</v>
      </c>
    </row>
    <row r="25" spans="1:2" x14ac:dyDescent="0.25">
      <c r="A25" s="113">
        <v>2</v>
      </c>
      <c r="B25" s="36" t="s">
        <v>123</v>
      </c>
    </row>
    <row r="26" spans="1:2" x14ac:dyDescent="0.25">
      <c r="A26" s="114"/>
      <c r="B26" s="87" t="s">
        <v>124</v>
      </c>
    </row>
    <row r="27" spans="1:2" x14ac:dyDescent="0.25">
      <c r="A27" s="115"/>
      <c r="B27" s="40" t="s">
        <v>125</v>
      </c>
    </row>
    <row r="28" spans="1:2" x14ac:dyDescent="0.25">
      <c r="A28" s="22">
        <v>1</v>
      </c>
      <c r="B28" s="5" t="s">
        <v>122</v>
      </c>
    </row>
    <row r="30" spans="1:2" x14ac:dyDescent="0.25">
      <c r="A30" s="12" t="s">
        <v>126</v>
      </c>
    </row>
    <row r="31" spans="1:2" x14ac:dyDescent="0.25">
      <c r="A31" s="118" t="s">
        <v>320</v>
      </c>
      <c r="B31" s="118" t="s">
        <v>321</v>
      </c>
    </row>
    <row r="32" spans="1:2" x14ac:dyDescent="0.25">
      <c r="A32" s="113">
        <v>3</v>
      </c>
      <c r="B32" s="36" t="s">
        <v>127</v>
      </c>
    </row>
    <row r="33" spans="1:2" x14ac:dyDescent="0.25">
      <c r="A33" s="114"/>
      <c r="B33" s="87" t="s">
        <v>377</v>
      </c>
    </row>
    <row r="34" spans="1:2" x14ac:dyDescent="0.25">
      <c r="A34" s="115"/>
      <c r="B34" s="40" t="s">
        <v>128</v>
      </c>
    </row>
    <row r="35" spans="1:2" x14ac:dyDescent="0.25">
      <c r="A35" s="113">
        <v>2</v>
      </c>
      <c r="B35" s="36" t="s">
        <v>129</v>
      </c>
    </row>
    <row r="36" spans="1:2" x14ac:dyDescent="0.25">
      <c r="A36" s="114"/>
      <c r="B36" s="87" t="s">
        <v>130</v>
      </c>
    </row>
    <row r="37" spans="1:2" x14ac:dyDescent="0.25">
      <c r="A37" s="115"/>
      <c r="B37" s="40" t="s">
        <v>131</v>
      </c>
    </row>
    <row r="38" spans="1:2" x14ac:dyDescent="0.25">
      <c r="A38" s="22">
        <v>1</v>
      </c>
      <c r="B38" s="5" t="s">
        <v>443</v>
      </c>
    </row>
    <row r="39" spans="1:2" x14ac:dyDescent="0.25">
      <c r="A39" s="11"/>
    </row>
    <row r="40" spans="1:2" ht="23.25" x14ac:dyDescent="0.35">
      <c r="A40" s="116" t="s">
        <v>375</v>
      </c>
    </row>
    <row r="41" spans="1:2" x14ac:dyDescent="0.25">
      <c r="A41" s="12" t="s">
        <v>318</v>
      </c>
    </row>
    <row r="42" spans="1:2" x14ac:dyDescent="0.25">
      <c r="A42" s="118" t="s">
        <v>320</v>
      </c>
      <c r="B42" s="118" t="s">
        <v>321</v>
      </c>
    </row>
    <row r="43" spans="1:2" x14ac:dyDescent="0.25">
      <c r="A43" s="22">
        <v>3</v>
      </c>
      <c r="B43" s="5" t="s">
        <v>107</v>
      </c>
    </row>
    <row r="44" spans="1:2" x14ac:dyDescent="0.25">
      <c r="A44" s="113">
        <v>2</v>
      </c>
      <c r="B44" s="36" t="s">
        <v>103</v>
      </c>
    </row>
    <row r="45" spans="1:2" x14ac:dyDescent="0.25">
      <c r="A45" s="114"/>
      <c r="B45" s="87" t="s">
        <v>104</v>
      </c>
    </row>
    <row r="46" spans="1:2" x14ac:dyDescent="0.25">
      <c r="A46" s="115"/>
      <c r="B46" s="40" t="s">
        <v>105</v>
      </c>
    </row>
    <row r="47" spans="1:2" x14ac:dyDescent="0.25">
      <c r="A47" s="113">
        <v>1</v>
      </c>
      <c r="B47" s="36" t="s">
        <v>99</v>
      </c>
    </row>
    <row r="48" spans="1:2" x14ac:dyDescent="0.25">
      <c r="A48" s="114"/>
      <c r="B48" s="87" t="s">
        <v>100</v>
      </c>
    </row>
    <row r="49" spans="1:2" x14ac:dyDescent="0.25">
      <c r="A49" s="114"/>
      <c r="B49" s="87" t="s">
        <v>106</v>
      </c>
    </row>
    <row r="50" spans="1:2" x14ac:dyDescent="0.25">
      <c r="A50" s="114"/>
      <c r="B50" s="87" t="s">
        <v>101</v>
      </c>
    </row>
    <row r="51" spans="1:2" x14ac:dyDescent="0.25">
      <c r="A51" s="115"/>
      <c r="B51" s="40" t="s">
        <v>102</v>
      </c>
    </row>
    <row r="52" spans="1:2" x14ac:dyDescent="0.25">
      <c r="A52" s="117"/>
      <c r="B52" s="74"/>
    </row>
    <row r="53" spans="1:2" x14ac:dyDescent="0.25">
      <c r="A53" s="12" t="s">
        <v>319</v>
      </c>
    </row>
    <row r="54" spans="1:2" x14ac:dyDescent="0.25">
      <c r="A54" s="118" t="s">
        <v>320</v>
      </c>
      <c r="B54" s="118" t="s">
        <v>321</v>
      </c>
    </row>
    <row r="55" spans="1:2" x14ac:dyDescent="0.25">
      <c r="A55" s="22">
        <v>3</v>
      </c>
      <c r="B55" s="5" t="s">
        <v>108</v>
      </c>
    </row>
    <row r="56" spans="1:2" x14ac:dyDescent="0.25">
      <c r="A56" s="113">
        <v>2</v>
      </c>
      <c r="B56" s="36" t="s">
        <v>109</v>
      </c>
    </row>
    <row r="57" spans="1:2" x14ac:dyDescent="0.25">
      <c r="A57" s="115"/>
      <c r="B57" s="40" t="s">
        <v>111</v>
      </c>
    </row>
    <row r="58" spans="1:2" x14ac:dyDescent="0.25">
      <c r="A58" s="22">
        <v>1</v>
      </c>
      <c r="B58" s="5" t="s">
        <v>110</v>
      </c>
    </row>
    <row r="59" spans="1:2" x14ac:dyDescent="0.25">
      <c r="A59" s="117"/>
      <c r="B59" s="74"/>
    </row>
    <row r="60" spans="1:2" x14ac:dyDescent="0.25">
      <c r="A60" s="12" t="s">
        <v>332</v>
      </c>
    </row>
    <row r="61" spans="1:2" x14ac:dyDescent="0.25">
      <c r="A61" s="118" t="s">
        <v>320</v>
      </c>
      <c r="B61" s="118" t="s">
        <v>321</v>
      </c>
    </row>
    <row r="62" spans="1:2" x14ac:dyDescent="0.25">
      <c r="A62" s="22">
        <v>3</v>
      </c>
      <c r="B62" t="s">
        <v>233</v>
      </c>
    </row>
    <row r="63" spans="1:2" x14ac:dyDescent="0.25">
      <c r="A63" s="22">
        <v>2</v>
      </c>
      <c r="B63" s="5" t="s">
        <v>234</v>
      </c>
    </row>
    <row r="64" spans="1:2" x14ac:dyDescent="0.25">
      <c r="A64" s="22">
        <v>1</v>
      </c>
      <c r="B64" s="5" t="s">
        <v>232</v>
      </c>
    </row>
    <row r="65" spans="1:2" x14ac:dyDescent="0.25">
      <c r="A65" s="11"/>
    </row>
    <row r="66" spans="1:2" ht="21" x14ac:dyDescent="0.35">
      <c r="A66" s="89" t="s">
        <v>376</v>
      </c>
    </row>
    <row r="67" spans="1:2" x14ac:dyDescent="0.25">
      <c r="A67" s="12" t="s">
        <v>164</v>
      </c>
    </row>
    <row r="68" spans="1:2" x14ac:dyDescent="0.25">
      <c r="A68" s="118" t="s">
        <v>320</v>
      </c>
      <c r="B68" s="118" t="s">
        <v>321</v>
      </c>
    </row>
    <row r="69" spans="1:2" x14ac:dyDescent="0.25">
      <c r="A69" s="113">
        <v>3</v>
      </c>
      <c r="B69" s="36" t="s">
        <v>378</v>
      </c>
    </row>
    <row r="70" spans="1:2" x14ac:dyDescent="0.25">
      <c r="A70" s="115"/>
      <c r="B70" s="40" t="s">
        <v>165</v>
      </c>
    </row>
    <row r="71" spans="1:2" x14ac:dyDescent="0.25">
      <c r="A71" s="22">
        <v>2</v>
      </c>
      <c r="B71" s="5" t="s">
        <v>379</v>
      </c>
    </row>
    <row r="72" spans="1:2" x14ac:dyDescent="0.25">
      <c r="A72" s="22">
        <v>1</v>
      </c>
      <c r="B72" s="5" t="s">
        <v>380</v>
      </c>
    </row>
    <row r="74" spans="1:2" x14ac:dyDescent="0.25">
      <c r="A74" s="12" t="s">
        <v>245</v>
      </c>
    </row>
    <row r="75" spans="1:2" x14ac:dyDescent="0.25">
      <c r="A75" s="118" t="s">
        <v>442</v>
      </c>
      <c r="B75" s="118" t="s">
        <v>321</v>
      </c>
    </row>
    <row r="76" spans="1:2" x14ac:dyDescent="0.25">
      <c r="A76" s="22" t="s">
        <v>252</v>
      </c>
      <c r="B76" s="5" t="s">
        <v>278</v>
      </c>
    </row>
    <row r="77" spans="1:2" x14ac:dyDescent="0.25">
      <c r="A77" s="22" t="s">
        <v>253</v>
      </c>
      <c r="B77" s="5" t="s">
        <v>246</v>
      </c>
    </row>
    <row r="78" spans="1:2" x14ac:dyDescent="0.25">
      <c r="A78" s="22" t="s">
        <v>254</v>
      </c>
      <c r="B78" s="5" t="s">
        <v>247</v>
      </c>
    </row>
    <row r="79" spans="1:2" x14ac:dyDescent="0.25">
      <c r="A79" s="22" t="s">
        <v>255</v>
      </c>
      <c r="B79" s="5" t="s">
        <v>251</v>
      </c>
    </row>
    <row r="80" spans="1:2" x14ac:dyDescent="0.25">
      <c r="A80" s="22" t="s">
        <v>256</v>
      </c>
      <c r="B80" s="5" t="s">
        <v>248</v>
      </c>
    </row>
    <row r="81" spans="1:2" x14ac:dyDescent="0.25">
      <c r="A81" s="22" t="s">
        <v>257</v>
      </c>
      <c r="B81" s="5" t="s">
        <v>249</v>
      </c>
    </row>
    <row r="82" spans="1:2" x14ac:dyDescent="0.25">
      <c r="A82" s="22" t="s">
        <v>258</v>
      </c>
      <c r="B82" s="5" t="s">
        <v>250</v>
      </c>
    </row>
    <row r="83" spans="1:2" x14ac:dyDescent="0.25">
      <c r="A83" s="22" t="s">
        <v>279</v>
      </c>
      <c r="B83" s="5" t="s">
        <v>267</v>
      </c>
    </row>
    <row r="85" spans="1:2" x14ac:dyDescent="0.25">
      <c r="A85" s="12" t="s">
        <v>441</v>
      </c>
    </row>
    <row r="86" spans="1:2" x14ac:dyDescent="0.25">
      <c r="A86" s="118" t="s">
        <v>320</v>
      </c>
      <c r="B86" s="119" t="s">
        <v>321</v>
      </c>
    </row>
    <row r="87" spans="1:2" x14ac:dyDescent="0.25">
      <c r="A87" s="22">
        <v>3</v>
      </c>
      <c r="B87" s="5" t="s">
        <v>235</v>
      </c>
    </row>
    <row r="88" spans="1:2" x14ac:dyDescent="0.25">
      <c r="A88" s="22">
        <v>2</v>
      </c>
      <c r="B88" s="5" t="s">
        <v>236</v>
      </c>
    </row>
    <row r="89" spans="1:2" x14ac:dyDescent="0.25">
      <c r="A89" s="22">
        <v>1</v>
      </c>
      <c r="B89" s="5" t="s">
        <v>237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36"/>
  <sheetViews>
    <sheetView topLeftCell="AH2" workbookViewId="0">
      <pane ySplit="1485" topLeftCell="A112"/>
      <selection activeCell="AZ2" sqref="AZ2"/>
      <selection pane="bottomLeft" activeCell="BE119" sqref="BE119"/>
    </sheetView>
  </sheetViews>
  <sheetFormatPr baseColWidth="10" defaultRowHeight="15.75" x14ac:dyDescent="0.25"/>
  <cols>
    <col min="1" max="1" width="22.625" customWidth="1"/>
    <col min="2" max="2" width="19.5" customWidth="1"/>
    <col min="3" max="3" width="6.375" customWidth="1"/>
    <col min="4" max="4" width="8.875" customWidth="1"/>
    <col min="5" max="5" width="7.875" customWidth="1"/>
    <col min="6" max="6" width="7.375" customWidth="1"/>
    <col min="7" max="7" width="5" bestFit="1" customWidth="1"/>
    <col min="8" max="8" width="6.125" bestFit="1" customWidth="1"/>
    <col min="9" max="9" width="5.625" customWidth="1"/>
    <col min="10" max="10" width="5" bestFit="1" customWidth="1"/>
    <col min="11" max="11" width="5.5" bestFit="1" customWidth="1"/>
    <col min="12" max="12" width="4" bestFit="1" customWidth="1"/>
    <col min="13" max="13" width="6" customWidth="1"/>
    <col min="14" max="14" width="8.125" customWidth="1"/>
    <col min="15" max="15" width="7.5" customWidth="1"/>
    <col min="16" max="16" width="2.5" customWidth="1"/>
    <col min="17" max="17" width="7.5" customWidth="1"/>
    <col min="18" max="18" width="8.5" customWidth="1"/>
    <col min="19" max="19" width="10.125" customWidth="1"/>
    <col min="20" max="20" width="2" customWidth="1"/>
    <col min="21" max="21" width="6" customWidth="1"/>
    <col min="22" max="22" width="3.875" customWidth="1"/>
    <col min="23" max="27" width="7.625" customWidth="1"/>
    <col min="28" max="28" width="9" customWidth="1"/>
    <col min="29" max="32" width="7.625" customWidth="1"/>
    <col min="33" max="33" width="8.875" customWidth="1"/>
    <col min="34" max="35" width="8.5" customWidth="1"/>
    <col min="36" max="36" width="2.875" customWidth="1"/>
    <col min="37" max="37" width="8.625" customWidth="1"/>
    <col min="38" max="38" width="7.375" customWidth="1"/>
    <col min="39" max="39" width="6.875" customWidth="1"/>
    <col min="40" max="40" width="7.875" customWidth="1"/>
    <col min="41" max="41" width="2.375" style="74" customWidth="1"/>
    <col min="42" max="42" width="7.625" customWidth="1"/>
    <col min="43" max="43" width="8.625" customWidth="1"/>
    <col min="44" max="44" width="9.875" style="11" customWidth="1"/>
    <col min="45" max="45" width="7.625" customWidth="1"/>
    <col min="46" max="46" width="8.5" customWidth="1"/>
    <col min="47" max="47" width="11" customWidth="1"/>
    <col min="48" max="48" width="9.625" customWidth="1"/>
    <col min="49" max="49" width="7.125" customWidth="1"/>
    <col min="50" max="50" width="7.5" customWidth="1"/>
    <col min="51" max="51" width="9.375" customWidth="1"/>
    <col min="52" max="52" width="10.375" customWidth="1"/>
    <col min="53" max="53" width="8.375" customWidth="1"/>
    <col min="54" max="54" width="6.125" customWidth="1"/>
  </cols>
  <sheetData>
    <row r="1" spans="1:53" ht="18" customHeight="1" thickBot="1" x14ac:dyDescent="0.3">
      <c r="A1" s="37" t="s">
        <v>238</v>
      </c>
      <c r="B1" s="38" t="s">
        <v>239</v>
      </c>
      <c r="C1" s="39" t="s">
        <v>245</v>
      </c>
      <c r="D1" s="45" t="s">
        <v>338</v>
      </c>
      <c r="F1" s="33"/>
      <c r="G1" s="33"/>
      <c r="H1" s="33"/>
      <c r="I1" s="33"/>
      <c r="J1" s="33"/>
      <c r="K1" s="33"/>
      <c r="L1" s="34"/>
      <c r="M1" s="45" t="s">
        <v>363</v>
      </c>
      <c r="N1" s="33"/>
      <c r="O1" s="34"/>
      <c r="Q1" s="44" t="s">
        <v>334</v>
      </c>
      <c r="R1" s="41"/>
      <c r="S1" s="42"/>
      <c r="W1" s="43" t="s">
        <v>335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  <c r="AI1" s="34"/>
      <c r="AK1" s="43" t="s">
        <v>336</v>
      </c>
      <c r="AL1" s="35"/>
      <c r="AM1" s="35"/>
      <c r="AN1" s="35"/>
      <c r="AO1" s="73"/>
      <c r="AP1" s="45" t="s">
        <v>337</v>
      </c>
      <c r="AQ1" s="71"/>
      <c r="AR1" s="71"/>
      <c r="AS1" s="71"/>
      <c r="AT1" s="71"/>
      <c r="AU1" s="71"/>
      <c r="AV1" s="71"/>
      <c r="AW1" s="71"/>
      <c r="AX1" s="71"/>
      <c r="AY1" s="71"/>
      <c r="AZ1" s="72"/>
      <c r="BA1" s="72"/>
    </row>
    <row r="2" spans="1:53" ht="60.75" thickBot="1" x14ac:dyDescent="0.3">
      <c r="A2" s="76"/>
      <c r="B2" s="1"/>
      <c r="C2" s="1"/>
      <c r="D2" s="1" t="s">
        <v>273</v>
      </c>
      <c r="E2" s="1" t="s">
        <v>274</v>
      </c>
      <c r="F2" s="1" t="s">
        <v>277</v>
      </c>
      <c r="G2" s="1" t="s">
        <v>96</v>
      </c>
      <c r="H2" s="1" t="s">
        <v>97</v>
      </c>
      <c r="I2" s="1" t="s">
        <v>95</v>
      </c>
      <c r="J2" s="1" t="s">
        <v>98</v>
      </c>
      <c r="K2" s="1" t="s">
        <v>162</v>
      </c>
      <c r="L2" s="1" t="s">
        <v>231</v>
      </c>
      <c r="M2" s="1" t="s">
        <v>94</v>
      </c>
      <c r="N2" s="1" t="s">
        <v>421</v>
      </c>
      <c r="O2" s="1" t="s">
        <v>230</v>
      </c>
      <c r="P2" s="10"/>
      <c r="Q2" s="1" t="s">
        <v>284</v>
      </c>
      <c r="R2" s="1" t="s">
        <v>287</v>
      </c>
      <c r="S2" s="1" t="s">
        <v>303</v>
      </c>
      <c r="T2" s="10"/>
      <c r="U2" s="1" t="s">
        <v>245</v>
      </c>
      <c r="W2" s="80" t="s">
        <v>341</v>
      </c>
      <c r="X2" s="80" t="s">
        <v>263</v>
      </c>
      <c r="Y2" s="80" t="s">
        <v>259</v>
      </c>
      <c r="Z2" s="80" t="s">
        <v>340</v>
      </c>
      <c r="AA2" s="80" t="s">
        <v>260</v>
      </c>
      <c r="AB2" s="80" t="s">
        <v>416</v>
      </c>
      <c r="AC2" s="80" t="s">
        <v>266</v>
      </c>
      <c r="AD2" s="80" t="s">
        <v>139</v>
      </c>
      <c r="AE2" s="80" t="s">
        <v>229</v>
      </c>
      <c r="AF2" s="80" t="s">
        <v>261</v>
      </c>
      <c r="AG2" s="80" t="s">
        <v>343</v>
      </c>
      <c r="AH2" s="80" t="s">
        <v>342</v>
      </c>
      <c r="AI2" s="80" t="s">
        <v>415</v>
      </c>
      <c r="AK2" s="80" t="s">
        <v>361</v>
      </c>
      <c r="AL2" s="80" t="s">
        <v>362</v>
      </c>
      <c r="AM2" s="83" t="s">
        <v>312</v>
      </c>
      <c r="AN2" s="85" t="s">
        <v>313</v>
      </c>
      <c r="AO2" s="62"/>
      <c r="AP2" s="92" t="s">
        <v>341</v>
      </c>
      <c r="AQ2" s="92" t="s">
        <v>263</v>
      </c>
      <c r="AR2" s="92" t="s">
        <v>259</v>
      </c>
      <c r="AS2" s="92" t="s">
        <v>340</v>
      </c>
      <c r="AT2" s="92" t="s">
        <v>260</v>
      </c>
      <c r="AU2" s="92" t="s">
        <v>265</v>
      </c>
      <c r="AV2" s="92" t="s">
        <v>139</v>
      </c>
      <c r="AW2" s="92" t="s">
        <v>229</v>
      </c>
      <c r="AX2" s="92" t="s">
        <v>261</v>
      </c>
      <c r="AY2" s="86" t="s">
        <v>343</v>
      </c>
      <c r="AZ2" s="93" t="s">
        <v>444</v>
      </c>
      <c r="BA2" s="93" t="s">
        <v>415</v>
      </c>
    </row>
    <row r="3" spans="1:53" ht="12.95" customHeight="1" x14ac:dyDescent="0.25">
      <c r="A3" s="75" t="s">
        <v>0</v>
      </c>
      <c r="B3" s="88" t="s">
        <v>1</v>
      </c>
      <c r="C3" s="77" t="s">
        <v>252</v>
      </c>
      <c r="D3" s="77">
        <v>2</v>
      </c>
      <c r="E3" s="77">
        <v>3</v>
      </c>
      <c r="F3" s="77">
        <v>3</v>
      </c>
      <c r="G3" s="77">
        <v>2</v>
      </c>
      <c r="H3" s="77">
        <v>1</v>
      </c>
      <c r="I3" s="77">
        <v>1</v>
      </c>
      <c r="J3" s="77">
        <v>2</v>
      </c>
      <c r="K3" s="77">
        <v>3</v>
      </c>
      <c r="L3" s="78">
        <v>3</v>
      </c>
      <c r="M3" s="77">
        <v>1</v>
      </c>
      <c r="N3" s="77">
        <v>2</v>
      </c>
      <c r="O3" s="78">
        <v>1</v>
      </c>
      <c r="P3" s="8"/>
      <c r="Q3" s="7">
        <v>1</v>
      </c>
      <c r="R3" s="7">
        <v>1</v>
      </c>
      <c r="S3" s="7">
        <v>0</v>
      </c>
      <c r="U3" s="9" t="s">
        <v>252</v>
      </c>
      <c r="W3" s="79">
        <v>1</v>
      </c>
      <c r="X3" s="81">
        <v>1</v>
      </c>
      <c r="Y3" s="81">
        <v>1</v>
      </c>
      <c r="Z3" s="81">
        <v>1</v>
      </c>
      <c r="AA3" s="81">
        <v>0</v>
      </c>
      <c r="AB3" s="81">
        <v>0</v>
      </c>
      <c r="AC3" s="81">
        <v>1</v>
      </c>
      <c r="AD3" s="81">
        <v>1</v>
      </c>
      <c r="AE3" s="81">
        <v>0</v>
      </c>
      <c r="AF3" s="81">
        <v>0</v>
      </c>
      <c r="AG3" s="81">
        <v>0</v>
      </c>
      <c r="AH3" s="81">
        <v>0</v>
      </c>
      <c r="AI3" s="81">
        <v>0</v>
      </c>
      <c r="AK3" s="81">
        <f t="shared" ref="AK3:AK34" si="0">+SUM(D3:L3)</f>
        <v>20</v>
      </c>
      <c r="AL3" s="81">
        <f t="shared" ref="AL3:AL34" si="1">+SUM(M3:O3)*-1</f>
        <v>-4</v>
      </c>
      <c r="AM3" s="82">
        <f t="shared" ref="AM3:AM27" si="2">+AK3+AL3</f>
        <v>16</v>
      </c>
      <c r="AN3" s="84">
        <f t="shared" ref="AN3:AN12" si="3">+SUM(AP3:AZ3)</f>
        <v>107</v>
      </c>
      <c r="AO3" s="64"/>
      <c r="AP3" s="95">
        <f t="shared" ref="AP3:AP34" si="4">+($AM3*W3)+F3</f>
        <v>19</v>
      </c>
      <c r="AQ3" s="95">
        <f t="shared" ref="AQ3:AQ34" si="5">+(($AM3*X3)+(2*D3))*Q3</f>
        <v>20</v>
      </c>
      <c r="AR3" s="95">
        <f t="shared" ref="AR3:AR34" si="6">+(($AM3*Y3)+(2*F3))*R3</f>
        <v>22</v>
      </c>
      <c r="AS3" s="95">
        <f t="shared" ref="AS3:AS34" si="7">+(($AM3*Z3+(2*D3)+2*(E3)))*R3</f>
        <v>26</v>
      </c>
      <c r="AT3" s="94">
        <f t="shared" ref="AT3:AT34" si="8">+$AM3*AA3</f>
        <v>0</v>
      </c>
      <c r="AU3" s="107">
        <f t="shared" ref="AU3:AU34" si="9">+$AM3*AB3*(S3)</f>
        <v>0</v>
      </c>
      <c r="AV3" s="95">
        <f t="shared" ref="AV3:AV34" si="10">+($AM3+(3*D3)-(2*M3))*AD3</f>
        <v>20</v>
      </c>
      <c r="AW3" s="94">
        <f t="shared" ref="AW3:AW34" si="11">+$AM3*AE3</f>
        <v>0</v>
      </c>
      <c r="AX3" s="94">
        <f t="shared" ref="AX3:AX34" si="12">+$AM3*AF3</f>
        <v>0</v>
      </c>
      <c r="AY3" s="94">
        <f t="shared" ref="AY3:AY34" si="13">+(I3+J3+L3+H3+G3)*AG3</f>
        <v>0</v>
      </c>
      <c r="AZ3" s="94">
        <f t="shared" ref="AZ3:AZ8" si="14">+$AM3*AI3</f>
        <v>0</v>
      </c>
      <c r="BA3" s="97">
        <f t="shared" ref="BA3:BA34" si="15">(G3+H3+I3+J3+K3)*AI3</f>
        <v>0</v>
      </c>
    </row>
    <row r="4" spans="1:53" x14ac:dyDescent="0.25">
      <c r="A4" s="32" t="s">
        <v>326</v>
      </c>
      <c r="B4" s="2" t="s">
        <v>405</v>
      </c>
      <c r="C4" s="9" t="s">
        <v>252</v>
      </c>
      <c r="D4" s="6">
        <v>3</v>
      </c>
      <c r="E4" s="6">
        <v>2</v>
      </c>
      <c r="F4" s="6">
        <v>3</v>
      </c>
      <c r="G4" s="6">
        <v>0</v>
      </c>
      <c r="H4" s="6">
        <v>1</v>
      </c>
      <c r="I4" s="6">
        <v>1</v>
      </c>
      <c r="J4" s="6">
        <v>3</v>
      </c>
      <c r="K4" s="6">
        <v>3</v>
      </c>
      <c r="L4" s="7">
        <v>3</v>
      </c>
      <c r="M4" s="6">
        <v>1</v>
      </c>
      <c r="N4" s="6">
        <v>2</v>
      </c>
      <c r="O4" s="7">
        <v>1</v>
      </c>
      <c r="P4" s="8"/>
      <c r="Q4" s="7">
        <v>1</v>
      </c>
      <c r="R4" s="7">
        <v>1</v>
      </c>
      <c r="S4" s="7">
        <v>0</v>
      </c>
      <c r="U4" s="9" t="s">
        <v>252</v>
      </c>
      <c r="W4" s="7">
        <v>1</v>
      </c>
      <c r="X4" s="5">
        <v>1</v>
      </c>
      <c r="Y4" s="5">
        <v>1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1</v>
      </c>
      <c r="AH4" s="5">
        <v>0</v>
      </c>
      <c r="AI4" s="5">
        <v>0</v>
      </c>
      <c r="AK4" s="5">
        <f t="shared" si="0"/>
        <v>19</v>
      </c>
      <c r="AL4" s="5">
        <f t="shared" si="1"/>
        <v>-4</v>
      </c>
      <c r="AM4" s="50">
        <f t="shared" si="2"/>
        <v>15</v>
      </c>
      <c r="AN4" s="49">
        <f t="shared" si="3"/>
        <v>78</v>
      </c>
      <c r="AO4" s="64"/>
      <c r="AP4" s="101">
        <f t="shared" si="4"/>
        <v>18</v>
      </c>
      <c r="AQ4" s="101">
        <f t="shared" si="5"/>
        <v>21</v>
      </c>
      <c r="AR4" s="97">
        <f t="shared" si="6"/>
        <v>21</v>
      </c>
      <c r="AS4" s="98">
        <f t="shared" si="7"/>
        <v>10</v>
      </c>
      <c r="AT4" s="97">
        <f t="shared" si="8"/>
        <v>0</v>
      </c>
      <c r="AU4" s="99">
        <f t="shared" si="9"/>
        <v>0</v>
      </c>
      <c r="AV4" s="97">
        <f t="shared" si="10"/>
        <v>0</v>
      </c>
      <c r="AW4" s="97">
        <f t="shared" si="11"/>
        <v>0</v>
      </c>
      <c r="AX4" s="97">
        <f t="shared" si="12"/>
        <v>0</v>
      </c>
      <c r="AY4" s="100">
        <f t="shared" si="13"/>
        <v>8</v>
      </c>
      <c r="AZ4" s="97">
        <f t="shared" si="14"/>
        <v>0</v>
      </c>
      <c r="BA4" s="97">
        <f t="shared" si="15"/>
        <v>0</v>
      </c>
    </row>
    <row r="5" spans="1:53" x14ac:dyDescent="0.25">
      <c r="A5" s="32" t="s">
        <v>404</v>
      </c>
      <c r="B5" s="4" t="s">
        <v>172</v>
      </c>
      <c r="C5" s="9" t="s">
        <v>254</v>
      </c>
      <c r="D5" s="7">
        <v>2</v>
      </c>
      <c r="E5" s="6">
        <v>3</v>
      </c>
      <c r="F5" s="6">
        <v>1</v>
      </c>
      <c r="G5" s="7">
        <v>1</v>
      </c>
      <c r="H5" s="7">
        <v>1</v>
      </c>
      <c r="I5" s="7">
        <v>2</v>
      </c>
      <c r="J5" s="7">
        <v>3</v>
      </c>
      <c r="K5" s="7">
        <v>3</v>
      </c>
      <c r="L5" s="7">
        <v>2</v>
      </c>
      <c r="M5" s="7">
        <v>1</v>
      </c>
      <c r="N5" s="7">
        <v>2</v>
      </c>
      <c r="O5" s="7">
        <v>2</v>
      </c>
      <c r="P5" s="8"/>
      <c r="Q5" s="7">
        <v>0</v>
      </c>
      <c r="R5" s="7">
        <v>1</v>
      </c>
      <c r="S5" s="7">
        <v>2</v>
      </c>
      <c r="U5" s="9" t="s">
        <v>254</v>
      </c>
      <c r="W5" s="7">
        <v>1</v>
      </c>
      <c r="X5" s="5">
        <v>0</v>
      </c>
      <c r="Y5" s="5">
        <v>1</v>
      </c>
      <c r="Z5" s="5">
        <v>0</v>
      </c>
      <c r="AA5" s="5">
        <v>0</v>
      </c>
      <c r="AB5" s="5">
        <v>1</v>
      </c>
      <c r="AC5" s="5">
        <v>1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K5" s="5">
        <f t="shared" si="0"/>
        <v>18</v>
      </c>
      <c r="AL5" s="5">
        <f t="shared" si="1"/>
        <v>-5</v>
      </c>
      <c r="AM5" s="50">
        <f t="shared" si="2"/>
        <v>13</v>
      </c>
      <c r="AN5" s="47">
        <f t="shared" si="3"/>
        <v>65</v>
      </c>
      <c r="AO5" s="65"/>
      <c r="AP5" s="100">
        <f t="shared" si="4"/>
        <v>14</v>
      </c>
      <c r="AQ5" s="97">
        <f t="shared" si="5"/>
        <v>0</v>
      </c>
      <c r="AR5" s="96">
        <f t="shared" si="6"/>
        <v>15</v>
      </c>
      <c r="AS5" s="98">
        <f t="shared" si="7"/>
        <v>10</v>
      </c>
      <c r="AT5" s="97">
        <f t="shared" si="8"/>
        <v>0</v>
      </c>
      <c r="AU5" s="100">
        <f t="shared" si="9"/>
        <v>26</v>
      </c>
      <c r="AV5" s="97">
        <f t="shared" si="10"/>
        <v>0</v>
      </c>
      <c r="AW5" s="97">
        <f t="shared" si="11"/>
        <v>0</v>
      </c>
      <c r="AX5" s="97">
        <f t="shared" si="12"/>
        <v>0</v>
      </c>
      <c r="AY5" s="97">
        <f t="shared" si="13"/>
        <v>0</v>
      </c>
      <c r="AZ5" s="97">
        <f t="shared" si="14"/>
        <v>0</v>
      </c>
      <c r="BA5" s="97">
        <f t="shared" si="15"/>
        <v>0</v>
      </c>
    </row>
    <row r="6" spans="1:53" x14ac:dyDescent="0.25">
      <c r="A6" s="30" t="s">
        <v>2</v>
      </c>
      <c r="B6" s="2" t="s">
        <v>3</v>
      </c>
      <c r="C6" s="9" t="s">
        <v>255</v>
      </c>
      <c r="D6" s="6">
        <v>2</v>
      </c>
      <c r="E6" s="6">
        <v>1</v>
      </c>
      <c r="F6" s="6">
        <v>0</v>
      </c>
      <c r="G6" s="6">
        <v>1</v>
      </c>
      <c r="H6" s="6">
        <v>1</v>
      </c>
      <c r="I6" s="6">
        <v>3</v>
      </c>
      <c r="J6" s="6">
        <v>3</v>
      </c>
      <c r="K6" s="6">
        <v>3</v>
      </c>
      <c r="L6" s="7">
        <v>2</v>
      </c>
      <c r="M6" s="6">
        <v>1</v>
      </c>
      <c r="N6" s="6">
        <v>3</v>
      </c>
      <c r="O6" s="7">
        <v>1</v>
      </c>
      <c r="P6" s="8"/>
      <c r="Q6" s="7">
        <v>0</v>
      </c>
      <c r="R6" s="7">
        <v>0</v>
      </c>
      <c r="S6" s="7">
        <v>3</v>
      </c>
      <c r="U6" s="9" t="s">
        <v>255</v>
      </c>
      <c r="W6" s="7">
        <v>1</v>
      </c>
      <c r="X6" s="5">
        <v>0</v>
      </c>
      <c r="Y6" s="5">
        <v>1</v>
      </c>
      <c r="Z6" s="5">
        <v>0</v>
      </c>
      <c r="AA6" s="5">
        <v>0</v>
      </c>
      <c r="AB6" s="5">
        <v>1</v>
      </c>
      <c r="AC6" s="5">
        <v>1</v>
      </c>
      <c r="AD6" s="5">
        <v>0</v>
      </c>
      <c r="AE6" s="5">
        <v>0</v>
      </c>
      <c r="AF6" s="5">
        <v>0</v>
      </c>
      <c r="AG6" s="5">
        <v>1</v>
      </c>
      <c r="AH6" s="5">
        <v>0</v>
      </c>
      <c r="AI6" s="5">
        <v>0</v>
      </c>
      <c r="AK6" s="5">
        <f t="shared" si="0"/>
        <v>16</v>
      </c>
      <c r="AL6" s="5">
        <f t="shared" si="1"/>
        <v>-5</v>
      </c>
      <c r="AM6" s="46">
        <f t="shared" si="2"/>
        <v>11</v>
      </c>
      <c r="AN6" s="48">
        <f t="shared" si="3"/>
        <v>54</v>
      </c>
      <c r="AO6" s="65"/>
      <c r="AP6" s="96">
        <f t="shared" si="4"/>
        <v>11</v>
      </c>
      <c r="AQ6" s="97">
        <f t="shared" si="5"/>
        <v>0</v>
      </c>
      <c r="AR6" s="97">
        <f t="shared" si="6"/>
        <v>0</v>
      </c>
      <c r="AS6" s="97">
        <f t="shared" si="7"/>
        <v>0</v>
      </c>
      <c r="AT6" s="97">
        <f t="shared" si="8"/>
        <v>0</v>
      </c>
      <c r="AU6" s="100">
        <f t="shared" si="9"/>
        <v>33</v>
      </c>
      <c r="AV6" s="97">
        <f t="shared" si="10"/>
        <v>0</v>
      </c>
      <c r="AW6" s="97">
        <f t="shared" si="11"/>
        <v>0</v>
      </c>
      <c r="AX6" s="97">
        <f t="shared" si="12"/>
        <v>0</v>
      </c>
      <c r="AY6" s="101">
        <f t="shared" si="13"/>
        <v>10</v>
      </c>
      <c r="AZ6" s="97">
        <f t="shared" si="14"/>
        <v>0</v>
      </c>
      <c r="BA6" s="97">
        <f t="shared" si="15"/>
        <v>0</v>
      </c>
    </row>
    <row r="7" spans="1:53" x14ac:dyDescent="0.25">
      <c r="A7" s="30" t="s">
        <v>4</v>
      </c>
      <c r="B7" s="2" t="s">
        <v>5</v>
      </c>
      <c r="C7" s="9" t="s">
        <v>254</v>
      </c>
      <c r="D7" s="6">
        <v>2</v>
      </c>
      <c r="E7" s="6">
        <v>3</v>
      </c>
      <c r="F7" s="6">
        <v>1</v>
      </c>
      <c r="G7" s="6">
        <v>1</v>
      </c>
      <c r="H7" s="6">
        <v>1</v>
      </c>
      <c r="I7" s="6">
        <v>3</v>
      </c>
      <c r="J7" s="6">
        <v>3</v>
      </c>
      <c r="K7" s="6">
        <v>3</v>
      </c>
      <c r="L7" s="7">
        <v>2</v>
      </c>
      <c r="M7" s="6">
        <v>2</v>
      </c>
      <c r="N7" s="6">
        <v>3</v>
      </c>
      <c r="O7" s="7">
        <v>1</v>
      </c>
      <c r="P7" s="8"/>
      <c r="Q7" s="7">
        <v>0</v>
      </c>
      <c r="R7" s="7">
        <v>0</v>
      </c>
      <c r="S7" s="7">
        <v>3</v>
      </c>
      <c r="U7" s="9" t="s">
        <v>254</v>
      </c>
      <c r="W7" s="7">
        <v>1</v>
      </c>
      <c r="X7" s="5">
        <v>0</v>
      </c>
      <c r="Y7" s="5">
        <v>1</v>
      </c>
      <c r="Z7" s="5">
        <v>0</v>
      </c>
      <c r="AA7" s="5">
        <v>0</v>
      </c>
      <c r="AB7" s="5">
        <v>1</v>
      </c>
      <c r="AC7" s="5">
        <v>1</v>
      </c>
      <c r="AD7" s="5">
        <v>0</v>
      </c>
      <c r="AE7" s="5">
        <v>0</v>
      </c>
      <c r="AF7" s="5">
        <v>0</v>
      </c>
      <c r="AG7" s="5">
        <v>1</v>
      </c>
      <c r="AH7" s="5">
        <v>0</v>
      </c>
      <c r="AI7" s="5">
        <v>0</v>
      </c>
      <c r="AK7" s="5">
        <f t="shared" si="0"/>
        <v>19</v>
      </c>
      <c r="AL7" s="5">
        <f t="shared" si="1"/>
        <v>-6</v>
      </c>
      <c r="AM7" s="46">
        <f t="shared" si="2"/>
        <v>13</v>
      </c>
      <c r="AN7" s="48">
        <f t="shared" si="3"/>
        <v>63</v>
      </c>
      <c r="AO7" s="65"/>
      <c r="AP7" s="100">
        <f t="shared" si="4"/>
        <v>14</v>
      </c>
      <c r="AQ7" s="97">
        <f t="shared" si="5"/>
        <v>0</v>
      </c>
      <c r="AR7" s="97">
        <f t="shared" si="6"/>
        <v>0</v>
      </c>
      <c r="AS7" s="97">
        <f t="shared" si="7"/>
        <v>0</v>
      </c>
      <c r="AT7" s="97">
        <f t="shared" si="8"/>
        <v>0</v>
      </c>
      <c r="AU7" s="101">
        <f t="shared" si="9"/>
        <v>39</v>
      </c>
      <c r="AV7" s="97">
        <f t="shared" si="10"/>
        <v>0</v>
      </c>
      <c r="AW7" s="97">
        <f t="shared" si="11"/>
        <v>0</v>
      </c>
      <c r="AX7" s="97">
        <f t="shared" si="12"/>
        <v>0</v>
      </c>
      <c r="AY7" s="101">
        <f t="shared" si="13"/>
        <v>10</v>
      </c>
      <c r="AZ7" s="97">
        <f t="shared" si="14"/>
        <v>0</v>
      </c>
      <c r="BA7" s="97">
        <f t="shared" si="15"/>
        <v>0</v>
      </c>
    </row>
    <row r="8" spans="1:53" x14ac:dyDescent="0.25">
      <c r="A8" s="30" t="s">
        <v>6</v>
      </c>
      <c r="B8" s="2" t="s">
        <v>7</v>
      </c>
      <c r="C8" s="9" t="s">
        <v>255</v>
      </c>
      <c r="D8" s="6">
        <v>2</v>
      </c>
      <c r="E8" s="7">
        <v>0</v>
      </c>
      <c r="F8" s="7">
        <v>0</v>
      </c>
      <c r="G8" s="6">
        <v>1</v>
      </c>
      <c r="H8" s="6">
        <v>1</v>
      </c>
      <c r="I8" s="6">
        <v>3</v>
      </c>
      <c r="J8" s="6">
        <v>3</v>
      </c>
      <c r="K8" s="6">
        <v>3</v>
      </c>
      <c r="L8" s="7">
        <v>2</v>
      </c>
      <c r="M8" s="6">
        <v>1</v>
      </c>
      <c r="N8" s="6">
        <v>3</v>
      </c>
      <c r="O8" s="7">
        <v>1</v>
      </c>
      <c r="P8" s="8"/>
      <c r="Q8" s="7">
        <v>0</v>
      </c>
      <c r="R8" s="7">
        <v>0</v>
      </c>
      <c r="S8" s="7">
        <v>2</v>
      </c>
      <c r="U8" s="9" t="s">
        <v>255</v>
      </c>
      <c r="W8" s="7">
        <v>1</v>
      </c>
      <c r="X8" s="5">
        <v>0</v>
      </c>
      <c r="Y8" s="5">
        <v>1</v>
      </c>
      <c r="Z8" s="5">
        <v>0</v>
      </c>
      <c r="AA8" s="5">
        <v>0</v>
      </c>
      <c r="AB8" s="5">
        <v>1</v>
      </c>
      <c r="AC8" s="5">
        <v>1</v>
      </c>
      <c r="AD8" s="5">
        <v>0</v>
      </c>
      <c r="AE8" s="5">
        <v>0</v>
      </c>
      <c r="AF8" s="5">
        <v>0</v>
      </c>
      <c r="AG8" s="5">
        <v>1</v>
      </c>
      <c r="AH8" s="5">
        <v>0</v>
      </c>
      <c r="AI8" s="5">
        <v>0</v>
      </c>
      <c r="AK8" s="5">
        <f t="shared" si="0"/>
        <v>15</v>
      </c>
      <c r="AL8" s="5">
        <f t="shared" si="1"/>
        <v>-5</v>
      </c>
      <c r="AM8" s="46">
        <f t="shared" si="2"/>
        <v>10</v>
      </c>
      <c r="AN8" s="48">
        <f t="shared" si="3"/>
        <v>40</v>
      </c>
      <c r="AO8" s="65"/>
      <c r="AP8" s="96">
        <f t="shared" si="4"/>
        <v>10</v>
      </c>
      <c r="AQ8" s="97">
        <f t="shared" si="5"/>
        <v>0</v>
      </c>
      <c r="AR8" s="97">
        <f t="shared" si="6"/>
        <v>0</v>
      </c>
      <c r="AS8" s="97">
        <f t="shared" si="7"/>
        <v>0</v>
      </c>
      <c r="AT8" s="97">
        <f t="shared" si="8"/>
        <v>0</v>
      </c>
      <c r="AU8" s="100">
        <f t="shared" si="9"/>
        <v>20</v>
      </c>
      <c r="AV8" s="97">
        <f t="shared" si="10"/>
        <v>0</v>
      </c>
      <c r="AW8" s="97">
        <f t="shared" si="11"/>
        <v>0</v>
      </c>
      <c r="AX8" s="97">
        <f t="shared" si="12"/>
        <v>0</v>
      </c>
      <c r="AY8" s="101">
        <f t="shared" si="13"/>
        <v>10</v>
      </c>
      <c r="AZ8" s="97">
        <f t="shared" si="14"/>
        <v>0</v>
      </c>
      <c r="BA8" s="97">
        <f t="shared" si="15"/>
        <v>0</v>
      </c>
    </row>
    <row r="9" spans="1:53" x14ac:dyDescent="0.25">
      <c r="A9" s="32" t="s">
        <v>244</v>
      </c>
      <c r="B9" s="4" t="s">
        <v>167</v>
      </c>
      <c r="C9" s="9" t="s">
        <v>258</v>
      </c>
      <c r="D9" s="7">
        <v>2</v>
      </c>
      <c r="E9" s="7">
        <v>0</v>
      </c>
      <c r="F9" s="7">
        <v>0</v>
      </c>
      <c r="G9" s="7">
        <v>3</v>
      </c>
      <c r="H9" s="7">
        <v>1</v>
      </c>
      <c r="I9" s="7">
        <v>1</v>
      </c>
      <c r="J9" s="7">
        <v>2</v>
      </c>
      <c r="K9" s="7">
        <v>3</v>
      </c>
      <c r="L9" s="7">
        <v>3</v>
      </c>
      <c r="M9" s="7">
        <v>1</v>
      </c>
      <c r="N9" s="7">
        <v>3</v>
      </c>
      <c r="O9" s="7">
        <v>2</v>
      </c>
      <c r="P9" s="8"/>
      <c r="Q9" s="7">
        <v>0</v>
      </c>
      <c r="R9" s="7">
        <v>1</v>
      </c>
      <c r="S9" s="7">
        <v>0</v>
      </c>
      <c r="U9" s="9" t="s">
        <v>258</v>
      </c>
      <c r="W9" s="7">
        <v>1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5">
        <v>1</v>
      </c>
      <c r="AD9" s="5">
        <v>0</v>
      </c>
      <c r="AE9" s="5">
        <v>0</v>
      </c>
      <c r="AF9" s="5">
        <v>0</v>
      </c>
      <c r="AG9" s="5">
        <v>0</v>
      </c>
      <c r="AH9" s="5">
        <v>1</v>
      </c>
      <c r="AI9" s="5">
        <v>0</v>
      </c>
      <c r="AK9" s="5">
        <f t="shared" si="0"/>
        <v>15</v>
      </c>
      <c r="AL9" s="5">
        <f t="shared" si="1"/>
        <v>-6</v>
      </c>
      <c r="AM9" s="46">
        <f t="shared" si="2"/>
        <v>9</v>
      </c>
      <c r="AN9" s="48">
        <f t="shared" si="3"/>
        <v>25</v>
      </c>
      <c r="AO9" s="65"/>
      <c r="AP9" s="96">
        <f t="shared" si="4"/>
        <v>9</v>
      </c>
      <c r="AQ9" s="97">
        <f t="shared" si="5"/>
        <v>0</v>
      </c>
      <c r="AR9" s="98">
        <f t="shared" si="6"/>
        <v>9</v>
      </c>
      <c r="AS9" s="98">
        <f t="shared" si="7"/>
        <v>4</v>
      </c>
      <c r="AT9" s="97">
        <f t="shared" si="8"/>
        <v>0</v>
      </c>
      <c r="AU9" s="99">
        <f t="shared" si="9"/>
        <v>0</v>
      </c>
      <c r="AV9" s="97">
        <f t="shared" si="10"/>
        <v>0</v>
      </c>
      <c r="AW9" s="97">
        <f t="shared" si="11"/>
        <v>0</v>
      </c>
      <c r="AX9" s="97">
        <f t="shared" si="12"/>
        <v>0</v>
      </c>
      <c r="AY9" s="97">
        <f t="shared" si="13"/>
        <v>0</v>
      </c>
      <c r="AZ9" s="100">
        <f>+($AM9*AI9)+L9</f>
        <v>3</v>
      </c>
      <c r="BA9" s="97">
        <f t="shared" si="15"/>
        <v>0</v>
      </c>
    </row>
    <row r="10" spans="1:53" x14ac:dyDescent="0.25">
      <c r="A10" s="32" t="s">
        <v>240</v>
      </c>
      <c r="B10" s="4" t="s">
        <v>163</v>
      </c>
      <c r="C10" s="9" t="s">
        <v>254</v>
      </c>
      <c r="D10" s="7">
        <v>1</v>
      </c>
      <c r="E10" s="6">
        <v>3</v>
      </c>
      <c r="F10" s="6">
        <v>1</v>
      </c>
      <c r="G10" s="7">
        <v>1</v>
      </c>
      <c r="H10" s="7">
        <v>1</v>
      </c>
      <c r="I10" s="7">
        <v>2</v>
      </c>
      <c r="J10" s="7">
        <v>1</v>
      </c>
      <c r="K10" s="7">
        <v>2</v>
      </c>
      <c r="L10" s="7">
        <v>2</v>
      </c>
      <c r="M10" s="7">
        <v>2</v>
      </c>
      <c r="N10" s="7">
        <v>2</v>
      </c>
      <c r="O10" s="7">
        <v>3</v>
      </c>
      <c r="P10" s="8"/>
      <c r="Q10" s="7">
        <v>0</v>
      </c>
      <c r="R10" s="7">
        <v>0</v>
      </c>
      <c r="S10" s="7">
        <v>2</v>
      </c>
      <c r="U10" s="9" t="s">
        <v>254</v>
      </c>
      <c r="W10" s="7">
        <v>1</v>
      </c>
      <c r="X10" s="5">
        <v>0</v>
      </c>
      <c r="Y10" s="5">
        <v>1</v>
      </c>
      <c r="Z10" s="5">
        <v>0</v>
      </c>
      <c r="AA10" s="5">
        <v>0</v>
      </c>
      <c r="AB10" s="5">
        <v>1</v>
      </c>
      <c r="AC10" s="5">
        <v>1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K10" s="5">
        <f t="shared" si="0"/>
        <v>14</v>
      </c>
      <c r="AL10" s="5">
        <f t="shared" si="1"/>
        <v>-7</v>
      </c>
      <c r="AM10" s="46">
        <f t="shared" si="2"/>
        <v>7</v>
      </c>
      <c r="AN10" s="48">
        <f t="shared" si="3"/>
        <v>22</v>
      </c>
      <c r="AO10" s="65"/>
      <c r="AP10" s="96">
        <f t="shared" si="4"/>
        <v>8</v>
      </c>
      <c r="AQ10" s="97">
        <f t="shared" si="5"/>
        <v>0</v>
      </c>
      <c r="AR10" s="97">
        <f t="shared" si="6"/>
        <v>0</v>
      </c>
      <c r="AS10" s="97">
        <f t="shared" si="7"/>
        <v>0</v>
      </c>
      <c r="AT10" s="97">
        <f t="shared" si="8"/>
        <v>0</v>
      </c>
      <c r="AU10" s="96">
        <f t="shared" si="9"/>
        <v>14</v>
      </c>
      <c r="AV10" s="97">
        <f t="shared" si="10"/>
        <v>0</v>
      </c>
      <c r="AW10" s="97">
        <f t="shared" si="11"/>
        <v>0</v>
      </c>
      <c r="AX10" s="97">
        <f t="shared" si="12"/>
        <v>0</v>
      </c>
      <c r="AY10" s="97">
        <f t="shared" si="13"/>
        <v>0</v>
      </c>
      <c r="AZ10" s="97">
        <f>+$AM10*AI10</f>
        <v>0</v>
      </c>
      <c r="BA10" s="97">
        <f t="shared" si="15"/>
        <v>0</v>
      </c>
    </row>
    <row r="11" spans="1:53" x14ac:dyDescent="0.25">
      <c r="A11" s="30" t="s">
        <v>8</v>
      </c>
      <c r="B11" s="2" t="s">
        <v>9</v>
      </c>
      <c r="C11" s="9" t="s">
        <v>254</v>
      </c>
      <c r="D11" s="6">
        <v>1</v>
      </c>
      <c r="E11" s="6">
        <v>1</v>
      </c>
      <c r="F11" s="6">
        <v>1</v>
      </c>
      <c r="G11" s="6">
        <v>3</v>
      </c>
      <c r="H11" s="6">
        <v>1</v>
      </c>
      <c r="I11" s="6">
        <v>1</v>
      </c>
      <c r="J11" s="6">
        <v>1</v>
      </c>
      <c r="K11" s="6">
        <v>3</v>
      </c>
      <c r="L11" s="7">
        <v>3</v>
      </c>
      <c r="M11" s="6">
        <v>1</v>
      </c>
      <c r="N11" s="6">
        <v>2</v>
      </c>
      <c r="O11" s="7">
        <v>1</v>
      </c>
      <c r="P11" s="8"/>
      <c r="Q11" s="7">
        <v>0</v>
      </c>
      <c r="R11" s="7">
        <v>1</v>
      </c>
      <c r="S11" s="7">
        <v>0</v>
      </c>
      <c r="U11" s="9" t="s">
        <v>254</v>
      </c>
      <c r="W11" s="7">
        <v>1</v>
      </c>
      <c r="X11" s="5">
        <v>0</v>
      </c>
      <c r="Y11" s="5">
        <v>1</v>
      </c>
      <c r="Z11" s="5">
        <v>1</v>
      </c>
      <c r="AA11" s="5">
        <v>0</v>
      </c>
      <c r="AB11" s="5">
        <v>0</v>
      </c>
      <c r="AC11" s="5">
        <v>1</v>
      </c>
      <c r="AD11" s="5">
        <v>0</v>
      </c>
      <c r="AE11" s="5">
        <v>0</v>
      </c>
      <c r="AF11" s="5">
        <v>0</v>
      </c>
      <c r="AG11" s="5">
        <v>1</v>
      </c>
      <c r="AH11" s="5">
        <v>0</v>
      </c>
      <c r="AI11" s="5">
        <v>0</v>
      </c>
      <c r="AK11" s="5">
        <f t="shared" si="0"/>
        <v>15</v>
      </c>
      <c r="AL11" s="5">
        <f t="shared" si="1"/>
        <v>-4</v>
      </c>
      <c r="AM11" s="46">
        <f t="shared" si="2"/>
        <v>11</v>
      </c>
      <c r="AN11" s="48">
        <f t="shared" si="3"/>
        <v>49</v>
      </c>
      <c r="AO11" s="65"/>
      <c r="AP11" s="100">
        <f t="shared" si="4"/>
        <v>12</v>
      </c>
      <c r="AQ11" s="97">
        <f t="shared" si="5"/>
        <v>0</v>
      </c>
      <c r="AR11" s="96">
        <f t="shared" si="6"/>
        <v>13</v>
      </c>
      <c r="AS11" s="98">
        <f t="shared" si="7"/>
        <v>15</v>
      </c>
      <c r="AT11" s="97">
        <f t="shared" si="8"/>
        <v>0</v>
      </c>
      <c r="AU11" s="99">
        <f t="shared" si="9"/>
        <v>0</v>
      </c>
      <c r="AV11" s="97">
        <f t="shared" si="10"/>
        <v>0</v>
      </c>
      <c r="AW11" s="97">
        <f t="shared" si="11"/>
        <v>0</v>
      </c>
      <c r="AX11" s="97">
        <f t="shared" si="12"/>
        <v>0</v>
      </c>
      <c r="AY11" s="100">
        <f t="shared" si="13"/>
        <v>9</v>
      </c>
      <c r="AZ11" s="97">
        <f>+$AM11*AI11</f>
        <v>0</v>
      </c>
      <c r="BA11" s="97">
        <f t="shared" si="15"/>
        <v>0</v>
      </c>
    </row>
    <row r="12" spans="1:53" x14ac:dyDescent="0.25">
      <c r="A12" s="32" t="s">
        <v>192</v>
      </c>
      <c r="B12" s="4" t="s">
        <v>191</v>
      </c>
      <c r="C12" s="9" t="s">
        <v>254</v>
      </c>
      <c r="D12" s="7">
        <v>3</v>
      </c>
      <c r="E12" s="6">
        <v>3</v>
      </c>
      <c r="F12" s="6">
        <v>1</v>
      </c>
      <c r="G12" s="7">
        <v>3</v>
      </c>
      <c r="H12" s="7">
        <v>1</v>
      </c>
      <c r="I12" s="7">
        <v>1</v>
      </c>
      <c r="J12" s="7">
        <v>2</v>
      </c>
      <c r="K12" s="7">
        <v>3</v>
      </c>
      <c r="L12" s="7">
        <v>3</v>
      </c>
      <c r="M12" s="7">
        <v>1</v>
      </c>
      <c r="N12" s="7">
        <v>2</v>
      </c>
      <c r="O12" s="7">
        <v>3</v>
      </c>
      <c r="P12" s="8"/>
      <c r="Q12" s="7">
        <v>1</v>
      </c>
      <c r="R12" s="7">
        <v>1</v>
      </c>
      <c r="S12" s="7">
        <v>0</v>
      </c>
      <c r="U12" s="9" t="s">
        <v>254</v>
      </c>
      <c r="W12" s="7">
        <v>1</v>
      </c>
      <c r="X12" s="5">
        <v>0</v>
      </c>
      <c r="Y12" s="5">
        <v>1</v>
      </c>
      <c r="Z12" s="5">
        <v>1</v>
      </c>
      <c r="AA12" s="5">
        <v>0</v>
      </c>
      <c r="AB12" s="5">
        <v>0</v>
      </c>
      <c r="AC12" s="5">
        <v>1</v>
      </c>
      <c r="AD12" s="5">
        <v>1</v>
      </c>
      <c r="AE12" s="5">
        <v>0</v>
      </c>
      <c r="AF12" s="5">
        <v>0</v>
      </c>
      <c r="AG12" s="5">
        <v>1</v>
      </c>
      <c r="AH12" s="5">
        <v>0</v>
      </c>
      <c r="AI12" s="5">
        <v>0</v>
      </c>
      <c r="AK12" s="5">
        <f t="shared" si="0"/>
        <v>20</v>
      </c>
      <c r="AL12" s="5">
        <f t="shared" si="1"/>
        <v>-6</v>
      </c>
      <c r="AM12" s="46">
        <f t="shared" si="2"/>
        <v>14</v>
      </c>
      <c r="AN12" s="49">
        <f t="shared" si="3"/>
        <v>94</v>
      </c>
      <c r="AO12" s="64"/>
      <c r="AP12" s="100">
        <f t="shared" si="4"/>
        <v>15</v>
      </c>
      <c r="AQ12" s="96">
        <f t="shared" si="5"/>
        <v>6</v>
      </c>
      <c r="AR12" s="96">
        <f t="shared" si="6"/>
        <v>16</v>
      </c>
      <c r="AS12" s="101">
        <f t="shared" si="7"/>
        <v>26</v>
      </c>
      <c r="AT12" s="97">
        <f t="shared" si="8"/>
        <v>0</v>
      </c>
      <c r="AU12" s="99">
        <f t="shared" si="9"/>
        <v>0</v>
      </c>
      <c r="AV12" s="101">
        <f t="shared" si="10"/>
        <v>21</v>
      </c>
      <c r="AW12" s="97">
        <f t="shared" si="11"/>
        <v>0</v>
      </c>
      <c r="AX12" s="97">
        <f t="shared" si="12"/>
        <v>0</v>
      </c>
      <c r="AY12" s="101">
        <f t="shared" si="13"/>
        <v>10</v>
      </c>
      <c r="AZ12" s="97">
        <f>+$AM12*AI12</f>
        <v>0</v>
      </c>
      <c r="BA12" s="97">
        <f t="shared" si="15"/>
        <v>0</v>
      </c>
    </row>
    <row r="13" spans="1:53" x14ac:dyDescent="0.25">
      <c r="A13" s="32" t="s">
        <v>367</v>
      </c>
      <c r="B13" s="4" t="s">
        <v>368</v>
      </c>
      <c r="C13" s="9" t="s">
        <v>254</v>
      </c>
      <c r="D13" s="7">
        <v>3</v>
      </c>
      <c r="E13" s="6">
        <v>3</v>
      </c>
      <c r="F13" s="6">
        <v>1</v>
      </c>
      <c r="G13" s="7">
        <v>1</v>
      </c>
      <c r="H13" s="7">
        <v>1</v>
      </c>
      <c r="I13" s="7">
        <v>2</v>
      </c>
      <c r="J13" s="7">
        <v>2</v>
      </c>
      <c r="K13" s="7">
        <v>2</v>
      </c>
      <c r="L13" s="7">
        <v>3</v>
      </c>
      <c r="M13" s="7">
        <v>1</v>
      </c>
      <c r="N13" s="7">
        <v>1</v>
      </c>
      <c r="O13" s="7">
        <v>1</v>
      </c>
      <c r="P13" s="8"/>
      <c r="Q13" s="7">
        <v>0</v>
      </c>
      <c r="R13" s="7">
        <v>0</v>
      </c>
      <c r="S13" s="7">
        <v>1</v>
      </c>
      <c r="U13" s="9" t="s">
        <v>254</v>
      </c>
      <c r="W13" s="7">
        <v>1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1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K13" s="5">
        <f t="shared" si="0"/>
        <v>18</v>
      </c>
      <c r="AL13" s="5">
        <f t="shared" si="1"/>
        <v>-3</v>
      </c>
      <c r="AM13" s="46">
        <f t="shared" si="2"/>
        <v>15</v>
      </c>
      <c r="AN13" s="49"/>
      <c r="AO13" s="64"/>
      <c r="AP13" s="101">
        <f t="shared" si="4"/>
        <v>16</v>
      </c>
      <c r="AQ13" s="97">
        <f t="shared" si="5"/>
        <v>0</v>
      </c>
      <c r="AR13" s="97">
        <f t="shared" si="6"/>
        <v>0</v>
      </c>
      <c r="AS13" s="97">
        <f t="shared" si="7"/>
        <v>0</v>
      </c>
      <c r="AT13" s="97">
        <f t="shared" si="8"/>
        <v>0</v>
      </c>
      <c r="AU13" s="96">
        <f t="shared" si="9"/>
        <v>15</v>
      </c>
      <c r="AV13" s="97">
        <f t="shared" si="10"/>
        <v>0</v>
      </c>
      <c r="AW13" s="97">
        <f t="shared" si="11"/>
        <v>0</v>
      </c>
      <c r="AX13" s="97">
        <f t="shared" si="12"/>
        <v>0</v>
      </c>
      <c r="AY13" s="97">
        <f t="shared" si="13"/>
        <v>0</v>
      </c>
      <c r="AZ13" s="97">
        <f>+$AM13*AI13</f>
        <v>0</v>
      </c>
      <c r="BA13" s="97">
        <f t="shared" si="15"/>
        <v>0</v>
      </c>
    </row>
    <row r="14" spans="1:53" x14ac:dyDescent="0.25">
      <c r="A14" s="32" t="s">
        <v>329</v>
      </c>
      <c r="B14" s="4" t="s">
        <v>166</v>
      </c>
      <c r="C14" s="9" t="s">
        <v>258</v>
      </c>
      <c r="D14" s="7">
        <v>2</v>
      </c>
      <c r="E14" s="7">
        <v>0</v>
      </c>
      <c r="F14" s="7">
        <v>0</v>
      </c>
      <c r="G14" s="7">
        <v>3</v>
      </c>
      <c r="H14" s="7">
        <v>1</v>
      </c>
      <c r="I14" s="7">
        <v>1</v>
      </c>
      <c r="J14" s="7">
        <v>2</v>
      </c>
      <c r="K14" s="7">
        <v>2</v>
      </c>
      <c r="L14" s="7">
        <v>3</v>
      </c>
      <c r="M14" s="7">
        <v>1</v>
      </c>
      <c r="N14" s="7">
        <v>3</v>
      </c>
      <c r="O14" s="7">
        <v>1</v>
      </c>
      <c r="P14" s="8"/>
      <c r="Q14" s="7">
        <v>0</v>
      </c>
      <c r="R14" s="7">
        <v>1</v>
      </c>
      <c r="S14" s="7">
        <v>0</v>
      </c>
      <c r="U14" s="9" t="s">
        <v>258</v>
      </c>
      <c r="W14" s="7">
        <v>1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  <c r="AC14" s="5">
        <v>1</v>
      </c>
      <c r="AD14" s="5">
        <v>0</v>
      </c>
      <c r="AE14" s="5">
        <v>0</v>
      </c>
      <c r="AF14" s="5">
        <v>0</v>
      </c>
      <c r="AG14" s="5">
        <v>0</v>
      </c>
      <c r="AH14" s="5">
        <v>1</v>
      </c>
      <c r="AI14" s="5">
        <v>1</v>
      </c>
      <c r="AK14" s="5">
        <f t="shared" si="0"/>
        <v>14</v>
      </c>
      <c r="AL14" s="5">
        <f t="shared" si="1"/>
        <v>-5</v>
      </c>
      <c r="AM14" s="52">
        <f t="shared" si="2"/>
        <v>9</v>
      </c>
      <c r="AN14" s="48">
        <f t="shared" ref="AN14:AN27" si="16">+SUM(AP14:AZ14)</f>
        <v>34</v>
      </c>
      <c r="AO14" s="65"/>
      <c r="AP14" s="96">
        <f t="shared" si="4"/>
        <v>9</v>
      </c>
      <c r="AQ14" s="97">
        <f t="shared" si="5"/>
        <v>0</v>
      </c>
      <c r="AR14" s="98">
        <f t="shared" si="6"/>
        <v>9</v>
      </c>
      <c r="AS14" s="98">
        <f t="shared" si="7"/>
        <v>4</v>
      </c>
      <c r="AT14" s="97">
        <f t="shared" si="8"/>
        <v>0</v>
      </c>
      <c r="AU14" s="99">
        <f t="shared" si="9"/>
        <v>0</v>
      </c>
      <c r="AV14" s="97">
        <f t="shared" si="10"/>
        <v>0</v>
      </c>
      <c r="AW14" s="97">
        <f t="shared" si="11"/>
        <v>0</v>
      </c>
      <c r="AX14" s="97">
        <f t="shared" si="12"/>
        <v>0</v>
      </c>
      <c r="AY14" s="97">
        <f t="shared" si="13"/>
        <v>0</v>
      </c>
      <c r="AZ14" s="100">
        <f>+($AM14*AI14)+L14</f>
        <v>12</v>
      </c>
      <c r="BA14" s="100">
        <f t="shared" si="15"/>
        <v>9</v>
      </c>
    </row>
    <row r="15" spans="1:53" x14ac:dyDescent="0.25">
      <c r="A15" s="32" t="s">
        <v>189</v>
      </c>
      <c r="B15" s="4" t="s">
        <v>190</v>
      </c>
      <c r="C15" s="9" t="s">
        <v>254</v>
      </c>
      <c r="D15" s="7">
        <v>3</v>
      </c>
      <c r="E15" s="6">
        <v>3</v>
      </c>
      <c r="F15" s="6">
        <v>1</v>
      </c>
      <c r="G15" s="7">
        <v>3</v>
      </c>
      <c r="H15" s="7">
        <v>1</v>
      </c>
      <c r="I15" s="7">
        <v>1</v>
      </c>
      <c r="J15" s="7">
        <v>2</v>
      </c>
      <c r="K15" s="7">
        <v>3</v>
      </c>
      <c r="L15" s="7">
        <v>3</v>
      </c>
      <c r="M15" s="7">
        <v>1</v>
      </c>
      <c r="N15" s="7">
        <v>3</v>
      </c>
      <c r="O15" s="7">
        <v>1</v>
      </c>
      <c r="P15" s="8"/>
      <c r="Q15" s="7">
        <v>1</v>
      </c>
      <c r="R15" s="7">
        <v>1</v>
      </c>
      <c r="S15" s="7">
        <v>0</v>
      </c>
      <c r="U15" s="9" t="s">
        <v>254</v>
      </c>
      <c r="W15" s="7">
        <v>1</v>
      </c>
      <c r="X15" s="5">
        <v>0</v>
      </c>
      <c r="Y15" s="5">
        <v>1</v>
      </c>
      <c r="Z15" s="5">
        <v>1</v>
      </c>
      <c r="AA15" s="5">
        <v>0</v>
      </c>
      <c r="AB15" s="5">
        <v>0</v>
      </c>
      <c r="AC15" s="5">
        <v>1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K15" s="5">
        <f t="shared" si="0"/>
        <v>20</v>
      </c>
      <c r="AL15" s="5">
        <f t="shared" si="1"/>
        <v>-5</v>
      </c>
      <c r="AM15" s="50">
        <f t="shared" si="2"/>
        <v>15</v>
      </c>
      <c r="AN15" s="49">
        <f t="shared" si="16"/>
        <v>98</v>
      </c>
      <c r="AO15" s="64"/>
      <c r="AP15" s="101">
        <f t="shared" si="4"/>
        <v>16</v>
      </c>
      <c r="AQ15" s="96">
        <f t="shared" si="5"/>
        <v>6</v>
      </c>
      <c r="AR15" s="100">
        <f t="shared" si="6"/>
        <v>17</v>
      </c>
      <c r="AS15" s="101">
        <f t="shared" si="7"/>
        <v>27</v>
      </c>
      <c r="AT15" s="97">
        <f t="shared" si="8"/>
        <v>0</v>
      </c>
      <c r="AU15" s="99">
        <f t="shared" si="9"/>
        <v>0</v>
      </c>
      <c r="AV15" s="101">
        <f t="shared" si="10"/>
        <v>22</v>
      </c>
      <c r="AW15" s="97">
        <f t="shared" si="11"/>
        <v>0</v>
      </c>
      <c r="AX15" s="97">
        <f t="shared" si="12"/>
        <v>0</v>
      </c>
      <c r="AY15" s="101">
        <f t="shared" si="13"/>
        <v>10</v>
      </c>
      <c r="AZ15" s="97">
        <f t="shared" ref="AZ15:AZ46" si="17">+$AM15*AI15</f>
        <v>0</v>
      </c>
      <c r="BA15" s="97">
        <f t="shared" si="15"/>
        <v>0</v>
      </c>
    </row>
    <row r="16" spans="1:53" x14ac:dyDescent="0.25">
      <c r="A16" s="30" t="s">
        <v>143</v>
      </c>
      <c r="B16" s="2" t="s">
        <v>142</v>
      </c>
      <c r="C16" s="9" t="s">
        <v>254</v>
      </c>
      <c r="D16" s="6">
        <v>3</v>
      </c>
      <c r="E16" s="6">
        <v>3</v>
      </c>
      <c r="F16" s="6">
        <v>1</v>
      </c>
      <c r="G16" s="6">
        <v>3</v>
      </c>
      <c r="H16" s="6">
        <v>1</v>
      </c>
      <c r="I16" s="6">
        <v>1</v>
      </c>
      <c r="J16" s="6">
        <v>1</v>
      </c>
      <c r="K16" s="6">
        <v>3</v>
      </c>
      <c r="L16" s="7">
        <v>3</v>
      </c>
      <c r="M16" s="6">
        <v>1</v>
      </c>
      <c r="N16" s="6">
        <v>2</v>
      </c>
      <c r="O16" s="7">
        <v>1</v>
      </c>
      <c r="P16" s="8"/>
      <c r="Q16" s="7">
        <v>1</v>
      </c>
      <c r="R16" s="7">
        <v>1</v>
      </c>
      <c r="S16" s="7">
        <v>0</v>
      </c>
      <c r="U16" s="9" t="s">
        <v>254</v>
      </c>
      <c r="W16" s="7">
        <v>1</v>
      </c>
      <c r="X16" s="5">
        <v>1</v>
      </c>
      <c r="Y16" s="5">
        <v>1</v>
      </c>
      <c r="Z16" s="5">
        <v>1</v>
      </c>
      <c r="AA16" s="5">
        <v>0</v>
      </c>
      <c r="AB16" s="5">
        <v>0</v>
      </c>
      <c r="AC16" s="5">
        <v>1</v>
      </c>
      <c r="AD16" s="5">
        <v>1</v>
      </c>
      <c r="AE16" s="5">
        <v>0</v>
      </c>
      <c r="AF16" s="5">
        <v>0</v>
      </c>
      <c r="AG16" s="5">
        <v>1</v>
      </c>
      <c r="AH16" s="5">
        <v>0</v>
      </c>
      <c r="AI16" s="5">
        <v>0</v>
      </c>
      <c r="AK16" s="5">
        <f t="shared" si="0"/>
        <v>19</v>
      </c>
      <c r="AL16" s="5">
        <f t="shared" si="1"/>
        <v>-4</v>
      </c>
      <c r="AM16" s="50">
        <f t="shared" si="2"/>
        <v>15</v>
      </c>
      <c r="AN16" s="49">
        <f t="shared" si="16"/>
        <v>112</v>
      </c>
      <c r="AO16" s="64"/>
      <c r="AP16" s="101">
        <f t="shared" si="4"/>
        <v>16</v>
      </c>
      <c r="AQ16" s="101">
        <f t="shared" si="5"/>
        <v>21</v>
      </c>
      <c r="AR16" s="100">
        <f t="shared" si="6"/>
        <v>17</v>
      </c>
      <c r="AS16" s="101">
        <f t="shared" si="7"/>
        <v>27</v>
      </c>
      <c r="AT16" s="97">
        <f t="shared" si="8"/>
        <v>0</v>
      </c>
      <c r="AU16" s="99">
        <f t="shared" si="9"/>
        <v>0</v>
      </c>
      <c r="AV16" s="101">
        <f t="shared" si="10"/>
        <v>22</v>
      </c>
      <c r="AW16" s="97">
        <f t="shared" si="11"/>
        <v>0</v>
      </c>
      <c r="AX16" s="97">
        <f t="shared" si="12"/>
        <v>0</v>
      </c>
      <c r="AY16" s="100">
        <f t="shared" si="13"/>
        <v>9</v>
      </c>
      <c r="AZ16" s="97">
        <f t="shared" si="17"/>
        <v>0</v>
      </c>
      <c r="BA16" s="97">
        <f t="shared" si="15"/>
        <v>0</v>
      </c>
    </row>
    <row r="17" spans="1:53" x14ac:dyDescent="0.25">
      <c r="A17" s="30" t="s">
        <v>155</v>
      </c>
      <c r="B17" s="2" t="s">
        <v>156</v>
      </c>
      <c r="C17" s="9" t="s">
        <v>253</v>
      </c>
      <c r="D17" s="6">
        <v>2</v>
      </c>
      <c r="E17" s="6">
        <v>3</v>
      </c>
      <c r="F17" s="6">
        <v>2</v>
      </c>
      <c r="G17" s="6">
        <v>3</v>
      </c>
      <c r="H17" s="6">
        <v>1</v>
      </c>
      <c r="I17" s="6">
        <v>1</v>
      </c>
      <c r="J17" s="6">
        <v>1</v>
      </c>
      <c r="K17" s="6">
        <v>3</v>
      </c>
      <c r="L17" s="7">
        <v>3</v>
      </c>
      <c r="M17" s="6">
        <v>1</v>
      </c>
      <c r="N17" s="6">
        <v>3</v>
      </c>
      <c r="O17" s="7">
        <v>2</v>
      </c>
      <c r="P17" s="8"/>
      <c r="Q17" s="7">
        <v>1</v>
      </c>
      <c r="R17" s="7">
        <v>1</v>
      </c>
      <c r="S17" s="7">
        <v>0</v>
      </c>
      <c r="U17" s="9" t="s">
        <v>253</v>
      </c>
      <c r="W17" s="7">
        <v>1</v>
      </c>
      <c r="X17" s="5">
        <v>1</v>
      </c>
      <c r="Y17" s="5">
        <v>1</v>
      </c>
      <c r="Z17" s="5">
        <v>0</v>
      </c>
      <c r="AA17" s="5">
        <v>0</v>
      </c>
      <c r="AB17" s="5">
        <v>0</v>
      </c>
      <c r="AC17" s="5">
        <v>1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K17" s="5">
        <f t="shared" si="0"/>
        <v>19</v>
      </c>
      <c r="AL17" s="5">
        <f t="shared" si="1"/>
        <v>-6</v>
      </c>
      <c r="AM17" s="50">
        <f t="shared" si="2"/>
        <v>13</v>
      </c>
      <c r="AN17" s="49">
        <f t="shared" si="16"/>
        <v>85</v>
      </c>
      <c r="AO17" s="64"/>
      <c r="AP17" s="100">
        <f t="shared" si="4"/>
        <v>15</v>
      </c>
      <c r="AQ17" s="101">
        <f t="shared" si="5"/>
        <v>17</v>
      </c>
      <c r="AR17" s="100">
        <f t="shared" si="6"/>
        <v>17</v>
      </c>
      <c r="AS17" s="98">
        <f t="shared" si="7"/>
        <v>10</v>
      </c>
      <c r="AT17" s="97">
        <f t="shared" si="8"/>
        <v>0</v>
      </c>
      <c r="AU17" s="99">
        <f t="shared" si="9"/>
        <v>0</v>
      </c>
      <c r="AV17" s="100">
        <f t="shared" si="10"/>
        <v>17</v>
      </c>
      <c r="AW17" s="97">
        <f t="shared" si="11"/>
        <v>0</v>
      </c>
      <c r="AX17" s="97">
        <f t="shared" si="12"/>
        <v>0</v>
      </c>
      <c r="AY17" s="100">
        <f t="shared" si="13"/>
        <v>9</v>
      </c>
      <c r="AZ17" s="97">
        <f t="shared" si="17"/>
        <v>0</v>
      </c>
      <c r="BA17" s="97">
        <f t="shared" si="15"/>
        <v>0</v>
      </c>
    </row>
    <row r="18" spans="1:53" x14ac:dyDescent="0.25">
      <c r="A18" s="32" t="s">
        <v>184</v>
      </c>
      <c r="B18" s="4" t="s">
        <v>183</v>
      </c>
      <c r="C18" s="9" t="s">
        <v>255</v>
      </c>
      <c r="D18" s="7">
        <v>2</v>
      </c>
      <c r="E18" s="7">
        <v>0</v>
      </c>
      <c r="F18" s="7">
        <v>0</v>
      </c>
      <c r="G18" s="7">
        <v>3</v>
      </c>
      <c r="H18" s="7">
        <v>1</v>
      </c>
      <c r="I18" s="7">
        <v>1</v>
      </c>
      <c r="J18" s="7">
        <v>2</v>
      </c>
      <c r="K18" s="7">
        <v>2</v>
      </c>
      <c r="L18" s="7">
        <v>2</v>
      </c>
      <c r="M18" s="7">
        <v>1</v>
      </c>
      <c r="N18" s="7">
        <v>3</v>
      </c>
      <c r="O18" s="7">
        <v>1</v>
      </c>
      <c r="P18" s="8"/>
      <c r="Q18" s="7">
        <v>0</v>
      </c>
      <c r="R18" s="7">
        <v>1</v>
      </c>
      <c r="S18" s="7">
        <v>1</v>
      </c>
      <c r="U18" s="9" t="s">
        <v>255</v>
      </c>
      <c r="W18" s="7">
        <v>1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1</v>
      </c>
      <c r="AD18" s="5">
        <v>1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K18" s="5">
        <f t="shared" si="0"/>
        <v>13</v>
      </c>
      <c r="AL18" s="5">
        <f t="shared" si="1"/>
        <v>-5</v>
      </c>
      <c r="AM18" s="52">
        <f t="shared" si="2"/>
        <v>8</v>
      </c>
      <c r="AN18" s="48">
        <f t="shared" si="16"/>
        <v>32</v>
      </c>
      <c r="AO18" s="65"/>
      <c r="AP18" s="96">
        <f t="shared" si="4"/>
        <v>8</v>
      </c>
      <c r="AQ18" s="97">
        <f t="shared" si="5"/>
        <v>0</v>
      </c>
      <c r="AR18" s="98">
        <f t="shared" si="6"/>
        <v>8</v>
      </c>
      <c r="AS18" s="98">
        <f t="shared" si="7"/>
        <v>4</v>
      </c>
      <c r="AT18" s="97">
        <f t="shared" si="8"/>
        <v>0</v>
      </c>
      <c r="AU18" s="99">
        <f t="shared" si="9"/>
        <v>0</v>
      </c>
      <c r="AV18" s="96">
        <f t="shared" si="10"/>
        <v>12</v>
      </c>
      <c r="AW18" s="97">
        <f t="shared" si="11"/>
        <v>0</v>
      </c>
      <c r="AX18" s="97">
        <f t="shared" si="12"/>
        <v>0</v>
      </c>
      <c r="AY18" s="97">
        <f t="shared" si="13"/>
        <v>0</v>
      </c>
      <c r="AZ18" s="97">
        <f t="shared" si="17"/>
        <v>0</v>
      </c>
      <c r="BA18" s="97">
        <f t="shared" si="15"/>
        <v>0</v>
      </c>
    </row>
    <row r="19" spans="1:53" x14ac:dyDescent="0.25">
      <c r="A19" s="30" t="s">
        <v>306</v>
      </c>
      <c r="B19" s="2" t="s">
        <v>307</v>
      </c>
      <c r="C19" s="9" t="s">
        <v>255</v>
      </c>
      <c r="D19" s="6">
        <v>2</v>
      </c>
      <c r="E19" s="6">
        <v>1</v>
      </c>
      <c r="F19" s="6">
        <v>0</v>
      </c>
      <c r="G19" s="6">
        <v>3</v>
      </c>
      <c r="H19" s="6">
        <v>1</v>
      </c>
      <c r="I19" s="6">
        <v>2</v>
      </c>
      <c r="J19" s="6">
        <v>2</v>
      </c>
      <c r="K19" s="6">
        <v>3</v>
      </c>
      <c r="L19" s="7">
        <v>3</v>
      </c>
      <c r="M19" s="6">
        <v>1</v>
      </c>
      <c r="N19" s="6">
        <v>3</v>
      </c>
      <c r="O19" s="7">
        <v>1</v>
      </c>
      <c r="P19" s="8"/>
      <c r="Q19" s="7">
        <v>0</v>
      </c>
      <c r="R19" s="7">
        <v>1</v>
      </c>
      <c r="S19" s="7">
        <v>2</v>
      </c>
      <c r="U19" s="9" t="s">
        <v>255</v>
      </c>
      <c r="W19" s="7">
        <v>1</v>
      </c>
      <c r="X19" s="5">
        <v>0</v>
      </c>
      <c r="Y19" s="5">
        <v>1</v>
      </c>
      <c r="Z19" s="5">
        <v>0</v>
      </c>
      <c r="AA19" s="5">
        <v>0</v>
      </c>
      <c r="AB19" s="5">
        <v>1</v>
      </c>
      <c r="AC19" s="5">
        <v>1</v>
      </c>
      <c r="AD19" s="5">
        <v>0</v>
      </c>
      <c r="AE19" s="5">
        <v>0</v>
      </c>
      <c r="AF19" s="5">
        <v>1</v>
      </c>
      <c r="AG19" s="5">
        <v>1</v>
      </c>
      <c r="AH19" s="5">
        <v>0</v>
      </c>
      <c r="AI19" s="5">
        <v>1</v>
      </c>
      <c r="AK19" s="5">
        <f t="shared" si="0"/>
        <v>17</v>
      </c>
      <c r="AL19" s="5">
        <f t="shared" si="1"/>
        <v>-5</v>
      </c>
      <c r="AM19" s="46">
        <f t="shared" si="2"/>
        <v>12</v>
      </c>
      <c r="AN19" s="47">
        <f t="shared" si="16"/>
        <v>89</v>
      </c>
      <c r="AO19" s="65"/>
      <c r="AP19" s="100">
        <f t="shared" si="4"/>
        <v>12</v>
      </c>
      <c r="AQ19" s="97">
        <f t="shared" si="5"/>
        <v>0</v>
      </c>
      <c r="AR19" s="96">
        <f t="shared" si="6"/>
        <v>12</v>
      </c>
      <c r="AS19" s="98">
        <f t="shared" si="7"/>
        <v>6</v>
      </c>
      <c r="AT19" s="97">
        <f t="shared" si="8"/>
        <v>0</v>
      </c>
      <c r="AU19" s="100">
        <f t="shared" si="9"/>
        <v>24</v>
      </c>
      <c r="AV19" s="97">
        <f t="shared" si="10"/>
        <v>0</v>
      </c>
      <c r="AW19" s="97">
        <f t="shared" si="11"/>
        <v>0</v>
      </c>
      <c r="AX19" s="101">
        <f t="shared" si="12"/>
        <v>12</v>
      </c>
      <c r="AY19" s="101">
        <f t="shared" si="13"/>
        <v>11</v>
      </c>
      <c r="AZ19" s="97">
        <f t="shared" si="17"/>
        <v>12</v>
      </c>
      <c r="BA19" s="101">
        <f t="shared" si="15"/>
        <v>11</v>
      </c>
    </row>
    <row r="20" spans="1:53" x14ac:dyDescent="0.25">
      <c r="A20" s="30" t="s">
        <v>150</v>
      </c>
      <c r="B20" s="2" t="s">
        <v>152</v>
      </c>
      <c r="C20" s="9" t="s">
        <v>253</v>
      </c>
      <c r="D20" s="6">
        <v>2</v>
      </c>
      <c r="E20" s="6">
        <v>3</v>
      </c>
      <c r="F20" s="6">
        <v>2</v>
      </c>
      <c r="G20" s="6">
        <v>1</v>
      </c>
      <c r="H20" s="6">
        <v>1</v>
      </c>
      <c r="I20" s="6">
        <v>3</v>
      </c>
      <c r="J20" s="6">
        <v>1</v>
      </c>
      <c r="K20" s="6">
        <v>3</v>
      </c>
      <c r="L20" s="7">
        <v>3</v>
      </c>
      <c r="M20" s="6">
        <v>2</v>
      </c>
      <c r="N20" s="6">
        <v>2</v>
      </c>
      <c r="O20" s="7">
        <v>1</v>
      </c>
      <c r="P20" s="8"/>
      <c r="Q20" s="7">
        <v>0</v>
      </c>
      <c r="R20" s="7">
        <v>0</v>
      </c>
      <c r="S20" s="7">
        <v>3</v>
      </c>
      <c r="U20" s="9" t="s">
        <v>253</v>
      </c>
      <c r="W20" s="7">
        <v>1</v>
      </c>
      <c r="X20" s="5">
        <v>0</v>
      </c>
      <c r="Y20" s="5">
        <v>1</v>
      </c>
      <c r="Z20" s="5">
        <v>0</v>
      </c>
      <c r="AA20" s="5">
        <v>0</v>
      </c>
      <c r="AB20" s="5">
        <v>1</v>
      </c>
      <c r="AC20" s="5">
        <v>1</v>
      </c>
      <c r="AD20" s="5">
        <v>0</v>
      </c>
      <c r="AE20" s="5">
        <v>0</v>
      </c>
      <c r="AF20" s="5">
        <v>0</v>
      </c>
      <c r="AG20" s="5">
        <v>1</v>
      </c>
      <c r="AH20" s="5">
        <v>0</v>
      </c>
      <c r="AI20" s="5">
        <v>0</v>
      </c>
      <c r="AK20" s="5">
        <f t="shared" si="0"/>
        <v>19</v>
      </c>
      <c r="AL20" s="5">
        <f t="shared" si="1"/>
        <v>-5</v>
      </c>
      <c r="AM20" s="46">
        <f t="shared" si="2"/>
        <v>14</v>
      </c>
      <c r="AN20" s="47">
        <f t="shared" si="16"/>
        <v>67</v>
      </c>
      <c r="AO20" s="65"/>
      <c r="AP20" s="101">
        <f t="shared" si="4"/>
        <v>16</v>
      </c>
      <c r="AQ20" s="97">
        <f t="shared" si="5"/>
        <v>0</v>
      </c>
      <c r="AR20" s="97">
        <f t="shared" si="6"/>
        <v>0</v>
      </c>
      <c r="AS20" s="97">
        <f t="shared" si="7"/>
        <v>0</v>
      </c>
      <c r="AT20" s="97">
        <f t="shared" si="8"/>
        <v>0</v>
      </c>
      <c r="AU20" s="101">
        <f t="shared" si="9"/>
        <v>42</v>
      </c>
      <c r="AV20" s="97">
        <f t="shared" si="10"/>
        <v>0</v>
      </c>
      <c r="AW20" s="97">
        <f t="shared" si="11"/>
        <v>0</v>
      </c>
      <c r="AX20" s="97">
        <f t="shared" si="12"/>
        <v>0</v>
      </c>
      <c r="AY20" s="100">
        <f t="shared" si="13"/>
        <v>9</v>
      </c>
      <c r="AZ20" s="97">
        <f t="shared" si="17"/>
        <v>0</v>
      </c>
      <c r="BA20" s="97">
        <f t="shared" si="15"/>
        <v>0</v>
      </c>
    </row>
    <row r="21" spans="1:53" x14ac:dyDescent="0.25">
      <c r="A21" s="30" t="s">
        <v>10</v>
      </c>
      <c r="B21" s="2" t="s">
        <v>11</v>
      </c>
      <c r="C21" s="9" t="s">
        <v>254</v>
      </c>
      <c r="D21" s="6">
        <v>2</v>
      </c>
      <c r="E21" s="6">
        <v>3</v>
      </c>
      <c r="F21" s="6">
        <v>1</v>
      </c>
      <c r="G21" s="6">
        <v>2</v>
      </c>
      <c r="H21" s="6">
        <v>3</v>
      </c>
      <c r="I21" s="6">
        <v>1</v>
      </c>
      <c r="J21" s="6">
        <v>2</v>
      </c>
      <c r="K21" s="6">
        <v>1</v>
      </c>
      <c r="L21" s="7">
        <v>2</v>
      </c>
      <c r="M21" s="6">
        <v>1</v>
      </c>
      <c r="N21" s="6">
        <v>3</v>
      </c>
      <c r="O21" s="7">
        <v>3</v>
      </c>
      <c r="P21" s="8"/>
      <c r="Q21" s="7">
        <v>1</v>
      </c>
      <c r="R21" s="7">
        <v>1</v>
      </c>
      <c r="S21" s="7">
        <v>0</v>
      </c>
      <c r="U21" s="9" t="s">
        <v>254</v>
      </c>
      <c r="W21" s="7">
        <v>1</v>
      </c>
      <c r="X21" s="5">
        <v>1</v>
      </c>
      <c r="Y21" s="5">
        <v>1</v>
      </c>
      <c r="Z21" s="5">
        <v>1</v>
      </c>
      <c r="AA21" s="5">
        <v>0</v>
      </c>
      <c r="AB21" s="5">
        <v>0</v>
      </c>
      <c r="AC21" s="5">
        <v>1</v>
      </c>
      <c r="AD21" s="5">
        <v>1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K21" s="5">
        <f t="shared" si="0"/>
        <v>17</v>
      </c>
      <c r="AL21" s="5">
        <f t="shared" si="1"/>
        <v>-7</v>
      </c>
      <c r="AM21" s="46">
        <f t="shared" si="2"/>
        <v>10</v>
      </c>
      <c r="AN21" s="49">
        <f t="shared" si="16"/>
        <v>71</v>
      </c>
      <c r="AO21" s="64"/>
      <c r="AP21" s="100">
        <f t="shared" si="4"/>
        <v>11</v>
      </c>
      <c r="AQ21" s="100">
        <f t="shared" si="5"/>
        <v>14</v>
      </c>
      <c r="AR21" s="96">
        <f t="shared" si="6"/>
        <v>12</v>
      </c>
      <c r="AS21" s="100">
        <f t="shared" si="7"/>
        <v>20</v>
      </c>
      <c r="AT21" s="97">
        <f t="shared" si="8"/>
        <v>0</v>
      </c>
      <c r="AU21" s="99">
        <f t="shared" si="9"/>
        <v>0</v>
      </c>
      <c r="AV21" s="96">
        <f t="shared" si="10"/>
        <v>14</v>
      </c>
      <c r="AW21" s="97">
        <f t="shared" si="11"/>
        <v>0</v>
      </c>
      <c r="AX21" s="97">
        <f t="shared" si="12"/>
        <v>0</v>
      </c>
      <c r="AY21" s="97">
        <f t="shared" si="13"/>
        <v>0</v>
      </c>
      <c r="AZ21" s="97">
        <f t="shared" si="17"/>
        <v>0</v>
      </c>
      <c r="BA21" s="97">
        <f t="shared" si="15"/>
        <v>0</v>
      </c>
    </row>
    <row r="22" spans="1:53" x14ac:dyDescent="0.25">
      <c r="A22" s="30" t="s">
        <v>365</v>
      </c>
      <c r="B22" s="2" t="s">
        <v>366</v>
      </c>
      <c r="C22" s="9" t="s">
        <v>252</v>
      </c>
      <c r="D22" s="6">
        <v>3</v>
      </c>
      <c r="E22" s="6">
        <v>2</v>
      </c>
      <c r="F22" s="6">
        <v>3</v>
      </c>
      <c r="G22" s="6">
        <v>0</v>
      </c>
      <c r="H22" s="6">
        <v>1</v>
      </c>
      <c r="I22" s="6">
        <v>1</v>
      </c>
      <c r="J22" s="6">
        <v>3</v>
      </c>
      <c r="K22" s="6">
        <v>3</v>
      </c>
      <c r="L22" s="7">
        <v>3</v>
      </c>
      <c r="M22" s="6">
        <v>1</v>
      </c>
      <c r="N22" s="6">
        <v>2</v>
      </c>
      <c r="O22" s="7">
        <v>1</v>
      </c>
      <c r="P22" s="8"/>
      <c r="Q22" s="7">
        <v>1</v>
      </c>
      <c r="R22" s="7">
        <v>1</v>
      </c>
      <c r="S22" s="7">
        <v>0</v>
      </c>
      <c r="U22" s="9" t="s">
        <v>252</v>
      </c>
      <c r="W22" s="7">
        <v>1</v>
      </c>
      <c r="X22" s="5">
        <v>1</v>
      </c>
      <c r="Y22" s="5">
        <v>1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1</v>
      </c>
      <c r="AH22" s="5">
        <v>0</v>
      </c>
      <c r="AI22" s="5">
        <v>0</v>
      </c>
      <c r="AK22" s="5">
        <f t="shared" si="0"/>
        <v>19</v>
      </c>
      <c r="AL22" s="5">
        <f t="shared" si="1"/>
        <v>-4</v>
      </c>
      <c r="AM22" s="50">
        <f t="shared" si="2"/>
        <v>15</v>
      </c>
      <c r="AN22" s="49">
        <f t="shared" si="16"/>
        <v>78</v>
      </c>
      <c r="AO22" s="64"/>
      <c r="AP22" s="101">
        <f t="shared" si="4"/>
        <v>18</v>
      </c>
      <c r="AQ22" s="101">
        <f t="shared" si="5"/>
        <v>21</v>
      </c>
      <c r="AR22" s="97">
        <f t="shared" si="6"/>
        <v>21</v>
      </c>
      <c r="AS22" s="98">
        <f t="shared" si="7"/>
        <v>10</v>
      </c>
      <c r="AT22" s="97">
        <f t="shared" si="8"/>
        <v>0</v>
      </c>
      <c r="AU22" s="99">
        <f t="shared" si="9"/>
        <v>0</v>
      </c>
      <c r="AV22" s="100">
        <f t="shared" si="10"/>
        <v>0</v>
      </c>
      <c r="AW22" s="97">
        <f t="shared" si="11"/>
        <v>0</v>
      </c>
      <c r="AX22" s="97">
        <f t="shared" si="12"/>
        <v>0</v>
      </c>
      <c r="AY22" s="100">
        <f t="shared" si="13"/>
        <v>8</v>
      </c>
      <c r="AZ22" s="97">
        <f t="shared" si="17"/>
        <v>0</v>
      </c>
      <c r="BA22" s="97">
        <f t="shared" si="15"/>
        <v>0</v>
      </c>
    </row>
    <row r="23" spans="1:53" x14ac:dyDescent="0.25">
      <c r="A23" s="30" t="s">
        <v>12</v>
      </c>
      <c r="B23" s="2" t="s">
        <v>13</v>
      </c>
      <c r="C23" s="9" t="s">
        <v>255</v>
      </c>
      <c r="D23" s="6">
        <v>3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3</v>
      </c>
      <c r="L23" s="7">
        <v>3</v>
      </c>
      <c r="M23" s="6">
        <v>1</v>
      </c>
      <c r="N23" s="6">
        <v>1</v>
      </c>
      <c r="O23" s="7">
        <v>1</v>
      </c>
      <c r="P23" s="8"/>
      <c r="Q23" s="7">
        <v>1</v>
      </c>
      <c r="R23" s="7">
        <v>1</v>
      </c>
      <c r="S23" s="7">
        <v>0</v>
      </c>
      <c r="U23" s="9" t="s">
        <v>255</v>
      </c>
      <c r="W23" s="7">
        <v>1</v>
      </c>
      <c r="X23" s="5">
        <v>1</v>
      </c>
      <c r="Y23" s="5">
        <v>1</v>
      </c>
      <c r="Z23" s="5">
        <v>0</v>
      </c>
      <c r="AA23" s="5">
        <v>0</v>
      </c>
      <c r="AB23" s="5">
        <v>0</v>
      </c>
      <c r="AC23" s="5">
        <v>1</v>
      </c>
      <c r="AD23" s="5">
        <v>1</v>
      </c>
      <c r="AE23" s="5">
        <v>0</v>
      </c>
      <c r="AF23" s="5">
        <v>0</v>
      </c>
      <c r="AG23" s="5">
        <v>1</v>
      </c>
      <c r="AH23" s="5">
        <v>0</v>
      </c>
      <c r="AI23" s="5">
        <v>0</v>
      </c>
      <c r="AK23" s="5">
        <f t="shared" si="0"/>
        <v>15</v>
      </c>
      <c r="AL23" s="5">
        <f t="shared" si="1"/>
        <v>-3</v>
      </c>
      <c r="AM23" s="52">
        <f t="shared" si="2"/>
        <v>12</v>
      </c>
      <c r="AN23" s="47">
        <f t="shared" si="16"/>
        <v>79</v>
      </c>
      <c r="AO23" s="65"/>
      <c r="AP23" s="100">
        <f t="shared" si="4"/>
        <v>13</v>
      </c>
      <c r="AQ23" s="101">
        <f t="shared" si="5"/>
        <v>18</v>
      </c>
      <c r="AR23" s="96">
        <f t="shared" si="6"/>
        <v>14</v>
      </c>
      <c r="AS23" s="98">
        <f t="shared" si="7"/>
        <v>8</v>
      </c>
      <c r="AT23" s="97">
        <f t="shared" si="8"/>
        <v>0</v>
      </c>
      <c r="AU23" s="99">
        <f t="shared" si="9"/>
        <v>0</v>
      </c>
      <c r="AV23" s="100">
        <f t="shared" si="10"/>
        <v>19</v>
      </c>
      <c r="AW23" s="97">
        <f t="shared" si="11"/>
        <v>0</v>
      </c>
      <c r="AX23" s="97">
        <f t="shared" si="12"/>
        <v>0</v>
      </c>
      <c r="AY23" s="96">
        <f t="shared" si="13"/>
        <v>7</v>
      </c>
      <c r="AZ23" s="97">
        <f t="shared" si="17"/>
        <v>0</v>
      </c>
      <c r="BA23" s="97">
        <f t="shared" si="15"/>
        <v>0</v>
      </c>
    </row>
    <row r="24" spans="1:53" x14ac:dyDescent="0.25">
      <c r="A24" s="32" t="s">
        <v>241</v>
      </c>
      <c r="B24" s="4" t="s">
        <v>171</v>
      </c>
      <c r="C24" s="9" t="s">
        <v>256</v>
      </c>
      <c r="D24" s="7">
        <v>0</v>
      </c>
      <c r="E24" s="7">
        <v>0</v>
      </c>
      <c r="F24" s="7">
        <v>0</v>
      </c>
      <c r="G24" s="7">
        <v>3</v>
      </c>
      <c r="H24" s="7">
        <v>1</v>
      </c>
      <c r="I24" s="7">
        <v>2</v>
      </c>
      <c r="J24" s="7">
        <v>2</v>
      </c>
      <c r="K24" s="7">
        <v>3</v>
      </c>
      <c r="L24" s="7">
        <v>1</v>
      </c>
      <c r="M24" s="7">
        <v>1</v>
      </c>
      <c r="N24" s="7">
        <v>1</v>
      </c>
      <c r="O24" s="7">
        <v>1</v>
      </c>
      <c r="P24" s="8"/>
      <c r="Q24" s="7">
        <v>0</v>
      </c>
      <c r="R24" s="7">
        <v>1</v>
      </c>
      <c r="S24" s="7">
        <v>3</v>
      </c>
      <c r="U24" s="9" t="s">
        <v>256</v>
      </c>
      <c r="W24" s="7">
        <v>1</v>
      </c>
      <c r="X24" s="5">
        <v>0</v>
      </c>
      <c r="Y24" s="5">
        <v>1</v>
      </c>
      <c r="Z24" s="5">
        <v>0</v>
      </c>
      <c r="AA24" s="5">
        <v>0</v>
      </c>
      <c r="AB24" s="5">
        <v>1</v>
      </c>
      <c r="AC24" s="5">
        <v>1</v>
      </c>
      <c r="AD24" s="5">
        <v>0</v>
      </c>
      <c r="AE24" s="5">
        <v>0</v>
      </c>
      <c r="AF24" s="5">
        <v>0</v>
      </c>
      <c r="AG24" s="5">
        <v>1</v>
      </c>
      <c r="AH24" s="5">
        <v>0</v>
      </c>
      <c r="AI24" s="5">
        <v>1</v>
      </c>
      <c r="AK24" s="5">
        <f t="shared" si="0"/>
        <v>12</v>
      </c>
      <c r="AL24" s="5">
        <f t="shared" si="1"/>
        <v>-3</v>
      </c>
      <c r="AM24" s="46">
        <f t="shared" si="2"/>
        <v>9</v>
      </c>
      <c r="AN24" s="48">
        <f t="shared" si="16"/>
        <v>63</v>
      </c>
      <c r="AO24" s="65"/>
      <c r="AP24" s="96">
        <f t="shared" si="4"/>
        <v>9</v>
      </c>
      <c r="AQ24" s="97">
        <f t="shared" si="5"/>
        <v>0</v>
      </c>
      <c r="AR24" s="98">
        <f t="shared" si="6"/>
        <v>9</v>
      </c>
      <c r="AS24" s="97">
        <f t="shared" si="7"/>
        <v>0</v>
      </c>
      <c r="AT24" s="97">
        <f t="shared" si="8"/>
        <v>0</v>
      </c>
      <c r="AU24" s="100">
        <f t="shared" si="9"/>
        <v>27</v>
      </c>
      <c r="AV24" s="97">
        <f t="shared" si="10"/>
        <v>0</v>
      </c>
      <c r="AW24" s="97">
        <f t="shared" si="11"/>
        <v>0</v>
      </c>
      <c r="AX24" s="97">
        <f t="shared" si="12"/>
        <v>0</v>
      </c>
      <c r="AY24" s="100">
        <f t="shared" si="13"/>
        <v>9</v>
      </c>
      <c r="AZ24" s="97">
        <f t="shared" si="17"/>
        <v>9</v>
      </c>
      <c r="BA24" s="101">
        <f t="shared" si="15"/>
        <v>11</v>
      </c>
    </row>
    <row r="25" spans="1:53" x14ac:dyDescent="0.25">
      <c r="A25" s="30" t="s">
        <v>14</v>
      </c>
      <c r="B25" s="2" t="s">
        <v>15</v>
      </c>
      <c r="C25" s="9" t="s">
        <v>257</v>
      </c>
      <c r="D25" s="6">
        <v>1</v>
      </c>
      <c r="E25" s="7">
        <v>0</v>
      </c>
      <c r="F25" s="7">
        <v>0</v>
      </c>
      <c r="G25" s="6">
        <v>1</v>
      </c>
      <c r="H25" s="6">
        <v>1</v>
      </c>
      <c r="I25" s="6">
        <v>3</v>
      </c>
      <c r="J25" s="6">
        <v>3</v>
      </c>
      <c r="K25" s="6">
        <v>3</v>
      </c>
      <c r="L25" s="7">
        <v>1</v>
      </c>
      <c r="M25" s="6">
        <v>1</v>
      </c>
      <c r="N25" s="6">
        <v>2</v>
      </c>
      <c r="O25" s="7">
        <v>1</v>
      </c>
      <c r="P25" s="8"/>
      <c r="Q25" s="7">
        <v>0</v>
      </c>
      <c r="R25" s="7">
        <v>0</v>
      </c>
      <c r="S25" s="7">
        <v>3</v>
      </c>
      <c r="U25" s="9" t="s">
        <v>257</v>
      </c>
      <c r="W25" s="7">
        <v>1</v>
      </c>
      <c r="X25" s="5">
        <v>0</v>
      </c>
      <c r="Y25" s="5">
        <v>1</v>
      </c>
      <c r="Z25" s="5">
        <v>0</v>
      </c>
      <c r="AA25" s="5">
        <v>0</v>
      </c>
      <c r="AB25" s="5">
        <v>1</v>
      </c>
      <c r="AC25" s="5">
        <v>1</v>
      </c>
      <c r="AD25" s="5">
        <v>0</v>
      </c>
      <c r="AE25" s="5">
        <v>0</v>
      </c>
      <c r="AF25" s="5">
        <v>0</v>
      </c>
      <c r="AG25" s="5">
        <v>1</v>
      </c>
      <c r="AH25" s="5">
        <v>0</v>
      </c>
      <c r="AI25" s="5">
        <v>0</v>
      </c>
      <c r="AK25" s="5">
        <f t="shared" si="0"/>
        <v>13</v>
      </c>
      <c r="AL25" s="5">
        <f t="shared" si="1"/>
        <v>-4</v>
      </c>
      <c r="AM25" s="52">
        <f t="shared" si="2"/>
        <v>9</v>
      </c>
      <c r="AN25" s="48">
        <f t="shared" si="16"/>
        <v>45</v>
      </c>
      <c r="AO25" s="65"/>
      <c r="AP25" s="96">
        <f t="shared" si="4"/>
        <v>9</v>
      </c>
      <c r="AQ25" s="97">
        <f t="shared" si="5"/>
        <v>0</v>
      </c>
      <c r="AR25" s="97">
        <f t="shared" si="6"/>
        <v>0</v>
      </c>
      <c r="AS25" s="97">
        <f t="shared" si="7"/>
        <v>0</v>
      </c>
      <c r="AT25" s="97">
        <f t="shared" si="8"/>
        <v>0</v>
      </c>
      <c r="AU25" s="100">
        <f t="shared" si="9"/>
        <v>27</v>
      </c>
      <c r="AV25" s="97">
        <f t="shared" si="10"/>
        <v>0</v>
      </c>
      <c r="AW25" s="97">
        <f t="shared" si="11"/>
        <v>0</v>
      </c>
      <c r="AX25" s="97">
        <f t="shared" si="12"/>
        <v>0</v>
      </c>
      <c r="AY25" s="100">
        <f t="shared" si="13"/>
        <v>9</v>
      </c>
      <c r="AZ25" s="97">
        <f t="shared" si="17"/>
        <v>0</v>
      </c>
      <c r="BA25" s="97">
        <f t="shared" si="15"/>
        <v>0</v>
      </c>
    </row>
    <row r="26" spans="1:53" x14ac:dyDescent="0.25">
      <c r="A26" s="32" t="s">
        <v>188</v>
      </c>
      <c r="B26" s="4" t="s">
        <v>187</v>
      </c>
      <c r="C26" s="9" t="s">
        <v>253</v>
      </c>
      <c r="D26" s="7">
        <v>2</v>
      </c>
      <c r="E26" s="6">
        <v>3</v>
      </c>
      <c r="F26" s="6">
        <v>2</v>
      </c>
      <c r="G26" s="7">
        <v>3</v>
      </c>
      <c r="H26" s="7">
        <v>1</v>
      </c>
      <c r="I26" s="7">
        <v>2</v>
      </c>
      <c r="J26" s="7">
        <v>1</v>
      </c>
      <c r="K26" s="7">
        <v>2</v>
      </c>
      <c r="L26" s="7">
        <v>2</v>
      </c>
      <c r="M26" s="7">
        <v>2</v>
      </c>
      <c r="N26" s="7">
        <v>2</v>
      </c>
      <c r="O26" s="7">
        <v>1</v>
      </c>
      <c r="P26" s="8"/>
      <c r="Q26" s="7">
        <v>0</v>
      </c>
      <c r="R26" s="7">
        <v>0</v>
      </c>
      <c r="S26" s="7">
        <v>0</v>
      </c>
      <c r="U26" s="9" t="s">
        <v>253</v>
      </c>
      <c r="W26" s="7">
        <v>1</v>
      </c>
      <c r="X26" s="5">
        <v>1</v>
      </c>
      <c r="Y26" s="5">
        <v>1</v>
      </c>
      <c r="Z26" s="5">
        <v>1</v>
      </c>
      <c r="AA26" s="5">
        <v>0</v>
      </c>
      <c r="AB26" s="5">
        <v>0</v>
      </c>
      <c r="AC26" s="5">
        <v>1</v>
      </c>
      <c r="AD26" s="5">
        <v>0</v>
      </c>
      <c r="AE26" s="5">
        <v>0</v>
      </c>
      <c r="AF26" s="5">
        <v>0</v>
      </c>
      <c r="AG26" s="5">
        <v>1</v>
      </c>
      <c r="AH26" s="5">
        <v>0</v>
      </c>
      <c r="AI26" s="5">
        <v>0</v>
      </c>
      <c r="AK26" s="5">
        <f t="shared" si="0"/>
        <v>18</v>
      </c>
      <c r="AL26" s="5">
        <f t="shared" si="1"/>
        <v>-5</v>
      </c>
      <c r="AM26" s="46">
        <f t="shared" si="2"/>
        <v>13</v>
      </c>
      <c r="AN26" s="48">
        <f t="shared" si="16"/>
        <v>24</v>
      </c>
      <c r="AO26" s="65"/>
      <c r="AP26" s="100">
        <f t="shared" si="4"/>
        <v>15</v>
      </c>
      <c r="AQ26" s="97">
        <f t="shared" si="5"/>
        <v>0</v>
      </c>
      <c r="AR26" s="97">
        <f t="shared" si="6"/>
        <v>0</v>
      </c>
      <c r="AS26" s="97">
        <f t="shared" si="7"/>
        <v>0</v>
      </c>
      <c r="AT26" s="97">
        <f t="shared" si="8"/>
        <v>0</v>
      </c>
      <c r="AU26" s="99">
        <f t="shared" si="9"/>
        <v>0</v>
      </c>
      <c r="AV26" s="97">
        <f t="shared" si="10"/>
        <v>0</v>
      </c>
      <c r="AW26" s="97">
        <f t="shared" si="11"/>
        <v>0</v>
      </c>
      <c r="AX26" s="97">
        <f t="shared" si="12"/>
        <v>0</v>
      </c>
      <c r="AY26" s="100">
        <f t="shared" si="13"/>
        <v>9</v>
      </c>
      <c r="AZ26" s="97">
        <f t="shared" si="17"/>
        <v>0</v>
      </c>
      <c r="BA26" s="97">
        <f t="shared" si="15"/>
        <v>0</v>
      </c>
    </row>
    <row r="27" spans="1:53" x14ac:dyDescent="0.25">
      <c r="A27" s="32" t="s">
        <v>186</v>
      </c>
      <c r="B27" s="4" t="s">
        <v>185</v>
      </c>
      <c r="C27" s="9" t="s">
        <v>254</v>
      </c>
      <c r="D27" s="7">
        <v>3</v>
      </c>
      <c r="E27" s="6">
        <v>3</v>
      </c>
      <c r="F27" s="6">
        <v>1</v>
      </c>
      <c r="G27" s="7">
        <v>3</v>
      </c>
      <c r="H27" s="7">
        <v>1</v>
      </c>
      <c r="I27" s="7">
        <v>2</v>
      </c>
      <c r="J27" s="7">
        <v>1</v>
      </c>
      <c r="K27" s="7">
        <v>3</v>
      </c>
      <c r="L27" s="7">
        <v>3</v>
      </c>
      <c r="M27" s="7">
        <v>2</v>
      </c>
      <c r="N27" s="7">
        <v>2</v>
      </c>
      <c r="O27" s="7">
        <v>2</v>
      </c>
      <c r="P27" s="8"/>
      <c r="Q27" s="7">
        <v>0</v>
      </c>
      <c r="R27" s="7">
        <v>0</v>
      </c>
      <c r="S27" s="7">
        <v>1</v>
      </c>
      <c r="U27" s="9" t="s">
        <v>254</v>
      </c>
      <c r="W27" s="7">
        <v>1</v>
      </c>
      <c r="X27" s="5">
        <v>0</v>
      </c>
      <c r="Y27" s="5">
        <v>1</v>
      </c>
      <c r="Z27" s="5">
        <v>1</v>
      </c>
      <c r="AA27" s="5">
        <v>0</v>
      </c>
      <c r="AB27" s="5">
        <v>1</v>
      </c>
      <c r="AC27" s="5">
        <v>1</v>
      </c>
      <c r="AD27" s="5">
        <v>0</v>
      </c>
      <c r="AE27" s="5">
        <v>0</v>
      </c>
      <c r="AF27" s="5">
        <v>0</v>
      </c>
      <c r="AG27" s="5">
        <v>1</v>
      </c>
      <c r="AH27" s="5">
        <v>0</v>
      </c>
      <c r="AI27" s="5">
        <v>0</v>
      </c>
      <c r="AK27" s="5">
        <f t="shared" si="0"/>
        <v>20</v>
      </c>
      <c r="AL27" s="5">
        <f t="shared" si="1"/>
        <v>-6</v>
      </c>
      <c r="AM27" s="50">
        <f t="shared" si="2"/>
        <v>14</v>
      </c>
      <c r="AN27" s="48">
        <f t="shared" si="16"/>
        <v>39</v>
      </c>
      <c r="AO27" s="65"/>
      <c r="AP27" s="101">
        <f t="shared" si="4"/>
        <v>15</v>
      </c>
      <c r="AQ27" s="97">
        <f t="shared" si="5"/>
        <v>0</v>
      </c>
      <c r="AR27" s="97">
        <f t="shared" si="6"/>
        <v>0</v>
      </c>
      <c r="AS27" s="97">
        <f t="shared" si="7"/>
        <v>0</v>
      </c>
      <c r="AT27" s="97">
        <f t="shared" si="8"/>
        <v>0</v>
      </c>
      <c r="AU27" s="96">
        <f t="shared" si="9"/>
        <v>14</v>
      </c>
      <c r="AV27" s="97">
        <f t="shared" si="10"/>
        <v>0</v>
      </c>
      <c r="AW27" s="97">
        <f t="shared" si="11"/>
        <v>0</v>
      </c>
      <c r="AX27" s="97">
        <f t="shared" si="12"/>
        <v>0</v>
      </c>
      <c r="AY27" s="101">
        <f t="shared" si="13"/>
        <v>10</v>
      </c>
      <c r="AZ27" s="97">
        <f t="shared" si="17"/>
        <v>0</v>
      </c>
      <c r="BA27" s="97">
        <f t="shared" si="15"/>
        <v>0</v>
      </c>
    </row>
    <row r="28" spans="1:53" x14ac:dyDescent="0.25">
      <c r="A28" s="32" t="s">
        <v>369</v>
      </c>
      <c r="B28" s="4" t="s">
        <v>370</v>
      </c>
      <c r="C28" s="9" t="s">
        <v>254</v>
      </c>
      <c r="D28" s="7">
        <v>2</v>
      </c>
      <c r="E28" s="6">
        <v>2</v>
      </c>
      <c r="F28" s="6">
        <v>1</v>
      </c>
      <c r="G28" s="7">
        <v>1</v>
      </c>
      <c r="H28" s="7">
        <v>1</v>
      </c>
      <c r="I28" s="7">
        <v>3</v>
      </c>
      <c r="J28" s="7">
        <v>1</v>
      </c>
      <c r="K28" s="7">
        <v>1</v>
      </c>
      <c r="L28" s="7">
        <v>3</v>
      </c>
      <c r="M28" s="7">
        <v>1</v>
      </c>
      <c r="N28" s="7">
        <v>2</v>
      </c>
      <c r="O28" s="7">
        <v>1</v>
      </c>
      <c r="P28" s="8"/>
      <c r="Q28" s="7">
        <v>1</v>
      </c>
      <c r="R28" s="7">
        <v>0</v>
      </c>
      <c r="S28" s="7">
        <v>0</v>
      </c>
      <c r="U28" s="9" t="s">
        <v>254</v>
      </c>
      <c r="W28" s="7">
        <v>1</v>
      </c>
      <c r="X28" s="5">
        <v>1</v>
      </c>
      <c r="Y28" s="5">
        <v>1</v>
      </c>
      <c r="Z28" s="5">
        <v>1</v>
      </c>
      <c r="AA28" s="5">
        <v>0</v>
      </c>
      <c r="AB28" s="5">
        <v>1</v>
      </c>
      <c r="AC28" s="5">
        <v>1</v>
      </c>
      <c r="AD28" s="5">
        <v>0</v>
      </c>
      <c r="AE28" s="5">
        <v>0</v>
      </c>
      <c r="AF28" s="5">
        <v>0</v>
      </c>
      <c r="AG28" s="5">
        <v>1</v>
      </c>
      <c r="AH28" s="5">
        <v>0</v>
      </c>
      <c r="AI28" s="5">
        <v>0</v>
      </c>
      <c r="AK28" s="5">
        <f t="shared" si="0"/>
        <v>15</v>
      </c>
      <c r="AL28" s="5">
        <f t="shared" si="1"/>
        <v>-4</v>
      </c>
      <c r="AM28" s="50"/>
      <c r="AN28" s="48"/>
      <c r="AO28" s="65"/>
      <c r="AP28" s="96">
        <f t="shared" si="4"/>
        <v>1</v>
      </c>
      <c r="AQ28" s="96">
        <f t="shared" si="5"/>
        <v>4</v>
      </c>
      <c r="AR28" s="97">
        <f t="shared" si="6"/>
        <v>0</v>
      </c>
      <c r="AS28" s="97">
        <f t="shared" si="7"/>
        <v>0</v>
      </c>
      <c r="AT28" s="97">
        <f t="shared" si="8"/>
        <v>0</v>
      </c>
      <c r="AU28" s="102">
        <f t="shared" si="9"/>
        <v>0</v>
      </c>
      <c r="AV28" s="97">
        <f t="shared" si="10"/>
        <v>0</v>
      </c>
      <c r="AW28" s="97">
        <f t="shared" si="11"/>
        <v>0</v>
      </c>
      <c r="AX28" s="97">
        <f t="shared" si="12"/>
        <v>0</v>
      </c>
      <c r="AY28" s="100">
        <f t="shared" si="13"/>
        <v>9</v>
      </c>
      <c r="AZ28" s="97">
        <f t="shared" si="17"/>
        <v>0</v>
      </c>
      <c r="BA28" s="97">
        <f t="shared" si="15"/>
        <v>0</v>
      </c>
    </row>
    <row r="29" spans="1:53" x14ac:dyDescent="0.25">
      <c r="A29" s="30" t="s">
        <v>16</v>
      </c>
      <c r="B29" s="2" t="s">
        <v>17</v>
      </c>
      <c r="C29" s="9" t="s">
        <v>253</v>
      </c>
      <c r="D29" s="6">
        <v>2</v>
      </c>
      <c r="E29" s="6">
        <v>3</v>
      </c>
      <c r="F29" s="6">
        <v>2</v>
      </c>
      <c r="G29" s="6">
        <v>1</v>
      </c>
      <c r="H29" s="6">
        <v>1</v>
      </c>
      <c r="I29" s="6">
        <v>1</v>
      </c>
      <c r="J29" s="6">
        <v>3</v>
      </c>
      <c r="K29" s="6">
        <v>3</v>
      </c>
      <c r="L29" s="7">
        <v>2</v>
      </c>
      <c r="M29" s="6">
        <v>2</v>
      </c>
      <c r="N29" s="6">
        <v>2</v>
      </c>
      <c r="O29" s="7">
        <v>2</v>
      </c>
      <c r="P29" s="8"/>
      <c r="Q29" s="7">
        <v>0</v>
      </c>
      <c r="R29" s="7">
        <v>1</v>
      </c>
      <c r="S29" s="7">
        <v>0</v>
      </c>
      <c r="U29" s="9" t="s">
        <v>253</v>
      </c>
      <c r="W29" s="7">
        <v>1</v>
      </c>
      <c r="X29" s="5">
        <v>0</v>
      </c>
      <c r="Y29" s="5">
        <v>1</v>
      </c>
      <c r="Z29" s="5">
        <v>0</v>
      </c>
      <c r="AA29" s="5">
        <v>0</v>
      </c>
      <c r="AB29" s="5">
        <v>0</v>
      </c>
      <c r="AC29" s="5">
        <v>1</v>
      </c>
      <c r="AD29" s="5">
        <v>0</v>
      </c>
      <c r="AE29" s="5">
        <v>0</v>
      </c>
      <c r="AF29" s="5">
        <v>0</v>
      </c>
      <c r="AG29" s="5">
        <v>1</v>
      </c>
      <c r="AH29" s="5">
        <v>0</v>
      </c>
      <c r="AI29" s="5">
        <v>0</v>
      </c>
      <c r="AK29" s="5">
        <f t="shared" si="0"/>
        <v>18</v>
      </c>
      <c r="AL29" s="5">
        <f t="shared" si="1"/>
        <v>-6</v>
      </c>
      <c r="AM29" s="46">
        <f t="shared" ref="AM29:AM60" si="18">+AK29+AL29</f>
        <v>12</v>
      </c>
      <c r="AN29" s="48">
        <f t="shared" ref="AN29:AN60" si="19">+SUM(AP29:AZ29)</f>
        <v>48</v>
      </c>
      <c r="AO29" s="65"/>
      <c r="AP29" s="100">
        <f t="shared" si="4"/>
        <v>14</v>
      </c>
      <c r="AQ29" s="97">
        <f t="shared" si="5"/>
        <v>0</v>
      </c>
      <c r="AR29" s="100">
        <f t="shared" si="6"/>
        <v>16</v>
      </c>
      <c r="AS29" s="98">
        <f t="shared" si="7"/>
        <v>10</v>
      </c>
      <c r="AT29" s="97">
        <f t="shared" si="8"/>
        <v>0</v>
      </c>
      <c r="AU29" s="99">
        <f t="shared" si="9"/>
        <v>0</v>
      </c>
      <c r="AV29" s="97">
        <f t="shared" si="10"/>
        <v>0</v>
      </c>
      <c r="AW29" s="97">
        <f t="shared" si="11"/>
        <v>0</v>
      </c>
      <c r="AX29" s="97">
        <f t="shared" si="12"/>
        <v>0</v>
      </c>
      <c r="AY29" s="100">
        <f t="shared" si="13"/>
        <v>8</v>
      </c>
      <c r="AZ29" s="97">
        <f t="shared" si="17"/>
        <v>0</v>
      </c>
      <c r="BA29" s="97">
        <f t="shared" si="15"/>
        <v>0</v>
      </c>
    </row>
    <row r="30" spans="1:53" x14ac:dyDescent="0.25">
      <c r="A30" s="32" t="s">
        <v>215</v>
      </c>
      <c r="B30" s="4" t="s">
        <v>214</v>
      </c>
      <c r="C30" s="9" t="s">
        <v>253</v>
      </c>
      <c r="D30" s="7">
        <v>1</v>
      </c>
      <c r="E30" s="6">
        <v>1</v>
      </c>
      <c r="F30" s="6">
        <v>2</v>
      </c>
      <c r="G30" s="7">
        <v>1</v>
      </c>
      <c r="H30" s="7">
        <v>1</v>
      </c>
      <c r="I30" s="7">
        <v>1</v>
      </c>
      <c r="J30" s="7">
        <v>1</v>
      </c>
      <c r="K30" s="7">
        <v>3</v>
      </c>
      <c r="L30" s="7">
        <v>3</v>
      </c>
      <c r="M30" s="7">
        <v>1</v>
      </c>
      <c r="N30" s="7">
        <v>2</v>
      </c>
      <c r="O30" s="7">
        <v>1</v>
      </c>
      <c r="P30" s="8"/>
      <c r="Q30" s="7">
        <v>0</v>
      </c>
      <c r="R30" s="7">
        <v>1</v>
      </c>
      <c r="S30" s="7">
        <v>0</v>
      </c>
      <c r="U30" s="9" t="s">
        <v>253</v>
      </c>
      <c r="W30" s="7">
        <v>1</v>
      </c>
      <c r="X30" s="5">
        <v>1</v>
      </c>
      <c r="Y30" s="5">
        <v>1</v>
      </c>
      <c r="Z30" s="5">
        <v>0</v>
      </c>
      <c r="AA30" s="5">
        <v>0</v>
      </c>
      <c r="AB30" s="5">
        <v>0</v>
      </c>
      <c r="AC30" s="5">
        <v>1</v>
      </c>
      <c r="AD30" s="5">
        <v>0</v>
      </c>
      <c r="AE30" s="5">
        <v>0</v>
      </c>
      <c r="AF30" s="5">
        <v>0</v>
      </c>
      <c r="AG30" s="5">
        <v>1</v>
      </c>
      <c r="AH30" s="5">
        <v>0</v>
      </c>
      <c r="AI30" s="5">
        <v>0</v>
      </c>
      <c r="AK30" s="5">
        <f t="shared" si="0"/>
        <v>14</v>
      </c>
      <c r="AL30" s="5">
        <f t="shared" si="1"/>
        <v>-4</v>
      </c>
      <c r="AM30" s="46">
        <f t="shared" si="18"/>
        <v>10</v>
      </c>
      <c r="AN30" s="48">
        <f t="shared" si="19"/>
        <v>37</v>
      </c>
      <c r="AO30" s="65"/>
      <c r="AP30" s="100">
        <f t="shared" si="4"/>
        <v>12</v>
      </c>
      <c r="AQ30" s="97">
        <f t="shared" si="5"/>
        <v>0</v>
      </c>
      <c r="AR30" s="96">
        <f t="shared" si="6"/>
        <v>14</v>
      </c>
      <c r="AS30" s="98">
        <f t="shared" si="7"/>
        <v>4</v>
      </c>
      <c r="AT30" s="97">
        <f t="shared" si="8"/>
        <v>0</v>
      </c>
      <c r="AU30" s="99">
        <f t="shared" si="9"/>
        <v>0</v>
      </c>
      <c r="AV30" s="97">
        <f t="shared" si="10"/>
        <v>0</v>
      </c>
      <c r="AW30" s="97">
        <f t="shared" si="11"/>
        <v>0</v>
      </c>
      <c r="AX30" s="97">
        <f t="shared" si="12"/>
        <v>0</v>
      </c>
      <c r="AY30" s="96">
        <f t="shared" si="13"/>
        <v>7</v>
      </c>
      <c r="AZ30" s="97">
        <f t="shared" si="17"/>
        <v>0</v>
      </c>
      <c r="BA30" s="97">
        <f t="shared" si="15"/>
        <v>0</v>
      </c>
    </row>
    <row r="31" spans="1:53" x14ac:dyDescent="0.25">
      <c r="A31" s="30" t="s">
        <v>158</v>
      </c>
      <c r="B31" s="2" t="s">
        <v>159</v>
      </c>
      <c r="C31" s="9" t="s">
        <v>252</v>
      </c>
      <c r="D31" s="6">
        <v>1</v>
      </c>
      <c r="E31" s="6">
        <v>1</v>
      </c>
      <c r="F31" s="6">
        <v>3</v>
      </c>
      <c r="G31" s="6">
        <v>2</v>
      </c>
      <c r="H31" s="6">
        <v>1</v>
      </c>
      <c r="I31" s="6">
        <v>1</v>
      </c>
      <c r="J31" s="6">
        <v>2</v>
      </c>
      <c r="K31" s="6">
        <v>3</v>
      </c>
      <c r="L31" s="7">
        <v>2</v>
      </c>
      <c r="M31" s="6">
        <v>1</v>
      </c>
      <c r="N31" s="6">
        <v>2</v>
      </c>
      <c r="O31" s="7">
        <v>1</v>
      </c>
      <c r="P31" s="8"/>
      <c r="Q31" s="7">
        <v>0</v>
      </c>
      <c r="R31" s="7">
        <v>1</v>
      </c>
      <c r="S31" s="7">
        <v>0</v>
      </c>
      <c r="U31" s="9" t="s">
        <v>252</v>
      </c>
      <c r="W31" s="7">
        <v>1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1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0</v>
      </c>
      <c r="AK31" s="5">
        <f t="shared" si="0"/>
        <v>16</v>
      </c>
      <c r="AL31" s="5">
        <f t="shared" si="1"/>
        <v>-4</v>
      </c>
      <c r="AM31" s="46">
        <f t="shared" si="18"/>
        <v>12</v>
      </c>
      <c r="AN31" s="48">
        <f t="shared" si="19"/>
        <v>45</v>
      </c>
      <c r="AO31" s="65"/>
      <c r="AP31" s="100">
        <f t="shared" si="4"/>
        <v>15</v>
      </c>
      <c r="AQ31" s="97">
        <f t="shared" si="5"/>
        <v>0</v>
      </c>
      <c r="AR31" s="100">
        <f t="shared" si="6"/>
        <v>18</v>
      </c>
      <c r="AS31" s="98">
        <f t="shared" si="7"/>
        <v>4</v>
      </c>
      <c r="AT31" s="97">
        <f t="shared" si="8"/>
        <v>0</v>
      </c>
      <c r="AU31" s="99">
        <f t="shared" si="9"/>
        <v>0</v>
      </c>
      <c r="AV31" s="97">
        <f t="shared" si="10"/>
        <v>0</v>
      </c>
      <c r="AW31" s="97">
        <f t="shared" si="11"/>
        <v>0</v>
      </c>
      <c r="AX31" s="97">
        <f t="shared" si="12"/>
        <v>0</v>
      </c>
      <c r="AY31" s="100">
        <f t="shared" si="13"/>
        <v>8</v>
      </c>
      <c r="AZ31" s="97">
        <f t="shared" si="17"/>
        <v>0</v>
      </c>
      <c r="BA31" s="97">
        <f t="shared" si="15"/>
        <v>0</v>
      </c>
    </row>
    <row r="32" spans="1:53" x14ac:dyDescent="0.25">
      <c r="A32" s="30" t="s">
        <v>372</v>
      </c>
      <c r="B32" s="2" t="s">
        <v>18</v>
      </c>
      <c r="C32" s="9" t="s">
        <v>279</v>
      </c>
      <c r="D32" s="6">
        <v>0</v>
      </c>
      <c r="E32" s="7">
        <v>0</v>
      </c>
      <c r="F32" s="7">
        <v>0</v>
      </c>
      <c r="G32" s="6">
        <v>1</v>
      </c>
      <c r="H32" s="6">
        <v>1</v>
      </c>
      <c r="I32" s="6">
        <v>1</v>
      </c>
      <c r="J32" s="6">
        <v>2</v>
      </c>
      <c r="K32" s="6">
        <v>1</v>
      </c>
      <c r="L32" s="7">
        <v>3</v>
      </c>
      <c r="M32" s="6">
        <v>1</v>
      </c>
      <c r="N32" s="6">
        <v>2</v>
      </c>
      <c r="O32" s="7">
        <v>2</v>
      </c>
      <c r="P32" s="8"/>
      <c r="Q32" s="7">
        <v>0</v>
      </c>
      <c r="R32" s="7">
        <v>1</v>
      </c>
      <c r="S32" s="7">
        <v>1</v>
      </c>
      <c r="U32" s="9" t="s">
        <v>279</v>
      </c>
      <c r="W32" s="7">
        <v>1</v>
      </c>
      <c r="X32" s="5">
        <v>0</v>
      </c>
      <c r="Y32" s="5">
        <v>1</v>
      </c>
      <c r="Z32" s="5">
        <v>0</v>
      </c>
      <c r="AA32" s="5">
        <v>0</v>
      </c>
      <c r="AB32" s="5">
        <v>0</v>
      </c>
      <c r="AC32" s="5">
        <v>1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K32" s="5">
        <f t="shared" si="0"/>
        <v>9</v>
      </c>
      <c r="AL32" s="5">
        <f t="shared" si="1"/>
        <v>-5</v>
      </c>
      <c r="AM32" s="52">
        <f t="shared" si="18"/>
        <v>4</v>
      </c>
      <c r="AN32" s="51">
        <f t="shared" si="19"/>
        <v>8</v>
      </c>
      <c r="AO32" s="66"/>
      <c r="AP32" s="96">
        <f t="shared" si="4"/>
        <v>4</v>
      </c>
      <c r="AQ32" s="97">
        <f t="shared" si="5"/>
        <v>0</v>
      </c>
      <c r="AR32" s="98">
        <f t="shared" si="6"/>
        <v>4</v>
      </c>
      <c r="AS32" s="97">
        <f t="shared" si="7"/>
        <v>0</v>
      </c>
      <c r="AT32" s="97">
        <f t="shared" si="8"/>
        <v>0</v>
      </c>
      <c r="AU32" s="99">
        <f t="shared" si="9"/>
        <v>0</v>
      </c>
      <c r="AV32" s="97">
        <f t="shared" si="10"/>
        <v>0</v>
      </c>
      <c r="AW32" s="97">
        <f t="shared" si="11"/>
        <v>0</v>
      </c>
      <c r="AX32" s="97">
        <f t="shared" si="12"/>
        <v>0</v>
      </c>
      <c r="AY32" s="97">
        <f t="shared" si="13"/>
        <v>0</v>
      </c>
      <c r="AZ32" s="97">
        <f t="shared" si="17"/>
        <v>0</v>
      </c>
      <c r="BA32" s="97">
        <f t="shared" si="15"/>
        <v>0</v>
      </c>
    </row>
    <row r="33" spans="1:53" x14ac:dyDescent="0.25">
      <c r="A33" s="30" t="s">
        <v>146</v>
      </c>
      <c r="B33" s="2" t="s">
        <v>140</v>
      </c>
      <c r="C33" s="9" t="s">
        <v>255</v>
      </c>
      <c r="D33" s="6">
        <v>2</v>
      </c>
      <c r="E33" s="6">
        <v>1</v>
      </c>
      <c r="F33" s="6">
        <v>0</v>
      </c>
      <c r="G33" s="6">
        <v>3</v>
      </c>
      <c r="H33" s="6">
        <v>1</v>
      </c>
      <c r="I33" s="6">
        <v>2</v>
      </c>
      <c r="J33" s="6">
        <v>2</v>
      </c>
      <c r="K33" s="6">
        <v>3</v>
      </c>
      <c r="L33" s="7">
        <v>3</v>
      </c>
      <c r="M33" s="6">
        <v>1</v>
      </c>
      <c r="N33" s="6">
        <v>3</v>
      </c>
      <c r="O33" s="7">
        <v>2</v>
      </c>
      <c r="P33" s="8"/>
      <c r="Q33" s="7">
        <v>0</v>
      </c>
      <c r="R33" s="7">
        <v>1</v>
      </c>
      <c r="S33" s="7">
        <v>2</v>
      </c>
      <c r="U33" s="9" t="s">
        <v>255</v>
      </c>
      <c r="W33" s="7">
        <v>1</v>
      </c>
      <c r="X33" s="5">
        <v>0</v>
      </c>
      <c r="Y33" s="5">
        <v>1</v>
      </c>
      <c r="Z33" s="5">
        <v>0</v>
      </c>
      <c r="AA33" s="5">
        <v>0</v>
      </c>
      <c r="AB33" s="5">
        <v>1</v>
      </c>
      <c r="AC33" s="5">
        <v>1</v>
      </c>
      <c r="AD33" s="5">
        <v>0</v>
      </c>
      <c r="AE33" s="5">
        <v>0</v>
      </c>
      <c r="AF33" s="5">
        <v>1</v>
      </c>
      <c r="AG33" s="5">
        <v>1</v>
      </c>
      <c r="AH33" s="5">
        <v>0</v>
      </c>
      <c r="AI33" s="5">
        <v>0</v>
      </c>
      <c r="AK33" s="5">
        <f t="shared" si="0"/>
        <v>17</v>
      </c>
      <c r="AL33" s="5">
        <f t="shared" si="1"/>
        <v>-6</v>
      </c>
      <c r="AM33" s="46">
        <f t="shared" si="18"/>
        <v>11</v>
      </c>
      <c r="AN33" s="47">
        <f t="shared" si="19"/>
        <v>72</v>
      </c>
      <c r="AO33" s="65"/>
      <c r="AP33" s="100">
        <f t="shared" si="4"/>
        <v>11</v>
      </c>
      <c r="AQ33" s="97">
        <f t="shared" si="5"/>
        <v>0</v>
      </c>
      <c r="AR33" s="96">
        <f t="shared" si="6"/>
        <v>11</v>
      </c>
      <c r="AS33" s="98">
        <f t="shared" si="7"/>
        <v>6</v>
      </c>
      <c r="AT33" s="97">
        <f t="shared" si="8"/>
        <v>0</v>
      </c>
      <c r="AU33" s="100">
        <f t="shared" si="9"/>
        <v>22</v>
      </c>
      <c r="AV33" s="97">
        <f t="shared" si="10"/>
        <v>0</v>
      </c>
      <c r="AW33" s="97">
        <f t="shared" si="11"/>
        <v>0</v>
      </c>
      <c r="AX33" s="101">
        <f t="shared" si="12"/>
        <v>11</v>
      </c>
      <c r="AY33" s="101">
        <f t="shared" si="13"/>
        <v>11</v>
      </c>
      <c r="AZ33" s="97">
        <f t="shared" si="17"/>
        <v>0</v>
      </c>
      <c r="BA33" s="97">
        <f t="shared" si="15"/>
        <v>0</v>
      </c>
    </row>
    <row r="34" spans="1:53" x14ac:dyDescent="0.25">
      <c r="A34" s="30" t="s">
        <v>357</v>
      </c>
      <c r="B34" s="2" t="s">
        <v>19</v>
      </c>
      <c r="C34" s="9" t="s">
        <v>255</v>
      </c>
      <c r="D34" s="6">
        <v>2</v>
      </c>
      <c r="E34" s="6">
        <v>1</v>
      </c>
      <c r="F34" s="6">
        <v>0</v>
      </c>
      <c r="G34" s="6">
        <v>3</v>
      </c>
      <c r="H34" s="6">
        <v>3</v>
      </c>
      <c r="I34" s="6">
        <v>3</v>
      </c>
      <c r="J34" s="6">
        <v>1</v>
      </c>
      <c r="K34" s="6">
        <v>2</v>
      </c>
      <c r="L34" s="7">
        <v>3</v>
      </c>
      <c r="M34" s="6">
        <v>1</v>
      </c>
      <c r="N34" s="6">
        <v>3</v>
      </c>
      <c r="O34" s="7">
        <v>3</v>
      </c>
      <c r="P34" s="8"/>
      <c r="Q34" s="7">
        <v>0</v>
      </c>
      <c r="R34" s="7">
        <v>0</v>
      </c>
      <c r="S34" s="7">
        <v>3</v>
      </c>
      <c r="U34" s="9" t="s">
        <v>255</v>
      </c>
      <c r="W34" s="7">
        <v>1</v>
      </c>
      <c r="X34" s="5">
        <v>0</v>
      </c>
      <c r="Y34" s="5">
        <v>1</v>
      </c>
      <c r="Z34" s="5">
        <v>0</v>
      </c>
      <c r="AA34" s="5">
        <v>0</v>
      </c>
      <c r="AB34" s="5">
        <v>1</v>
      </c>
      <c r="AC34" s="5">
        <v>1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K34" s="5">
        <f t="shared" si="0"/>
        <v>18</v>
      </c>
      <c r="AL34" s="5">
        <f t="shared" si="1"/>
        <v>-7</v>
      </c>
      <c r="AM34" s="46">
        <f t="shared" si="18"/>
        <v>11</v>
      </c>
      <c r="AN34" s="48">
        <f t="shared" si="19"/>
        <v>44</v>
      </c>
      <c r="AO34" s="65"/>
      <c r="AP34" s="100">
        <f t="shared" si="4"/>
        <v>11</v>
      </c>
      <c r="AQ34" s="97">
        <f t="shared" si="5"/>
        <v>0</v>
      </c>
      <c r="AR34" s="97">
        <f t="shared" si="6"/>
        <v>0</v>
      </c>
      <c r="AS34" s="97">
        <f t="shared" si="7"/>
        <v>0</v>
      </c>
      <c r="AT34" s="97">
        <f t="shared" si="8"/>
        <v>0</v>
      </c>
      <c r="AU34" s="101">
        <f t="shared" si="9"/>
        <v>33</v>
      </c>
      <c r="AV34" s="97">
        <f t="shared" si="10"/>
        <v>0</v>
      </c>
      <c r="AW34" s="97">
        <f t="shared" si="11"/>
        <v>0</v>
      </c>
      <c r="AX34" s="97">
        <f t="shared" si="12"/>
        <v>0</v>
      </c>
      <c r="AY34" s="97">
        <f t="shared" si="13"/>
        <v>0</v>
      </c>
      <c r="AZ34" s="97">
        <f t="shared" si="17"/>
        <v>0</v>
      </c>
      <c r="BA34" s="97">
        <f t="shared" si="15"/>
        <v>0</v>
      </c>
    </row>
    <row r="35" spans="1:53" x14ac:dyDescent="0.25">
      <c r="A35" s="30" t="s">
        <v>147</v>
      </c>
      <c r="B35" s="2" t="s">
        <v>141</v>
      </c>
      <c r="C35" s="9" t="s">
        <v>254</v>
      </c>
      <c r="D35" s="6">
        <v>3</v>
      </c>
      <c r="E35" s="6">
        <v>2</v>
      </c>
      <c r="F35" s="6">
        <v>1</v>
      </c>
      <c r="G35" s="6">
        <v>3</v>
      </c>
      <c r="H35" s="6">
        <v>1</v>
      </c>
      <c r="I35" s="6">
        <v>2</v>
      </c>
      <c r="J35" s="6">
        <v>3</v>
      </c>
      <c r="K35" s="6">
        <v>3</v>
      </c>
      <c r="L35" s="7">
        <v>3</v>
      </c>
      <c r="M35" s="6">
        <v>2</v>
      </c>
      <c r="N35" s="6">
        <v>3</v>
      </c>
      <c r="O35" s="7">
        <v>2</v>
      </c>
      <c r="P35" s="8"/>
      <c r="Q35" s="7">
        <v>0</v>
      </c>
      <c r="R35" s="7">
        <v>1</v>
      </c>
      <c r="S35" s="7">
        <v>2</v>
      </c>
      <c r="U35" s="9" t="s">
        <v>254</v>
      </c>
      <c r="W35" s="5"/>
      <c r="X35" s="5">
        <v>0</v>
      </c>
      <c r="Y35" s="5">
        <v>1</v>
      </c>
      <c r="Z35" s="5">
        <v>0</v>
      </c>
      <c r="AA35" s="5">
        <v>1</v>
      </c>
      <c r="AB35" s="5">
        <v>1</v>
      </c>
      <c r="AC35" s="5">
        <v>1</v>
      </c>
      <c r="AD35" s="5">
        <v>0</v>
      </c>
      <c r="AE35" s="5">
        <v>0</v>
      </c>
      <c r="AF35" s="5">
        <v>1</v>
      </c>
      <c r="AG35" s="5">
        <v>1</v>
      </c>
      <c r="AH35" s="5">
        <v>0</v>
      </c>
      <c r="AI35" s="5">
        <v>0</v>
      </c>
      <c r="AK35" s="5">
        <f t="shared" ref="AK35:AK66" si="20">+SUM(D35:L35)</f>
        <v>21</v>
      </c>
      <c r="AL35" s="5">
        <f t="shared" ref="AL35:AL66" si="21">+SUM(M35:O35)*-1</f>
        <v>-7</v>
      </c>
      <c r="AM35" s="50">
        <f t="shared" si="18"/>
        <v>14</v>
      </c>
      <c r="AN35" s="49">
        <f t="shared" si="19"/>
        <v>97</v>
      </c>
      <c r="AO35" s="64"/>
      <c r="AP35" s="96">
        <f t="shared" ref="AP35:AP66" si="22">+($AM35*W35)+F35</f>
        <v>1</v>
      </c>
      <c r="AQ35" s="97">
        <f t="shared" ref="AQ35:AQ66" si="23">+(($AM35*X35)+(2*D35))*Q35</f>
        <v>0</v>
      </c>
      <c r="AR35" s="100">
        <f t="shared" ref="AR35:AR66" si="24">+(($AM35*Y35)+(2*F35))*R35</f>
        <v>16</v>
      </c>
      <c r="AS35" s="98">
        <f t="shared" ref="AS35:AS66" si="25">+(($AM35*Z35+(2*D35)+2*(E35)))*R35</f>
        <v>10</v>
      </c>
      <c r="AT35" s="101">
        <f>+($AM35+O35 )*AA35</f>
        <v>16</v>
      </c>
      <c r="AU35" s="100">
        <f t="shared" ref="AU35:AU66" si="26">+$AM35*AB35*(S35)</f>
        <v>28</v>
      </c>
      <c r="AV35" s="97">
        <f t="shared" ref="AV35:AV66" si="27">+($AM35+(3*D35)-(2*M35))*AD35</f>
        <v>0</v>
      </c>
      <c r="AW35" s="97">
        <f t="shared" ref="AW35:AW66" si="28">+$AM35*AE35</f>
        <v>0</v>
      </c>
      <c r="AX35" s="101">
        <f t="shared" ref="AX35:AX66" si="29">+$AM35*AF35</f>
        <v>14</v>
      </c>
      <c r="AY35" s="101">
        <f t="shared" ref="AY35:AY66" si="30">+(I35+J35+L35+H35+G35)*AG35</f>
        <v>12</v>
      </c>
      <c r="AZ35" s="97">
        <f t="shared" si="17"/>
        <v>0</v>
      </c>
      <c r="BA35" s="97">
        <f t="shared" ref="BA35:BA66" si="31">(G35+H35+I35+J35+K35)*AI35</f>
        <v>0</v>
      </c>
    </row>
    <row r="36" spans="1:53" x14ac:dyDescent="0.25">
      <c r="A36" s="30" t="s">
        <v>20</v>
      </c>
      <c r="B36" s="2" t="s">
        <v>21</v>
      </c>
      <c r="C36" s="9" t="s">
        <v>279</v>
      </c>
      <c r="D36" s="6">
        <v>0</v>
      </c>
      <c r="E36" s="7">
        <v>0</v>
      </c>
      <c r="F36" s="7">
        <v>0</v>
      </c>
      <c r="G36" s="6">
        <v>1</v>
      </c>
      <c r="H36" s="6">
        <v>1</v>
      </c>
      <c r="I36" s="6">
        <v>1</v>
      </c>
      <c r="J36" s="6">
        <v>2</v>
      </c>
      <c r="K36" s="6">
        <v>2</v>
      </c>
      <c r="L36" s="7">
        <v>3</v>
      </c>
      <c r="M36" s="6">
        <v>3</v>
      </c>
      <c r="N36" s="6">
        <v>1</v>
      </c>
      <c r="O36" s="7">
        <v>1</v>
      </c>
      <c r="P36" s="8"/>
      <c r="Q36" s="7">
        <v>0</v>
      </c>
      <c r="R36" s="7">
        <v>0</v>
      </c>
      <c r="S36" s="7">
        <v>0</v>
      </c>
      <c r="U36" s="9" t="s">
        <v>279</v>
      </c>
      <c r="W36" s="7">
        <v>1</v>
      </c>
      <c r="X36" s="5">
        <v>0</v>
      </c>
      <c r="Y36" s="5">
        <v>1</v>
      </c>
      <c r="Z36" s="5">
        <v>0</v>
      </c>
      <c r="AA36" s="5">
        <v>0</v>
      </c>
      <c r="AB36" s="5">
        <v>0</v>
      </c>
      <c r="AC36" s="5">
        <v>1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K36" s="5">
        <f t="shared" si="20"/>
        <v>10</v>
      </c>
      <c r="AL36" s="5">
        <f t="shared" si="21"/>
        <v>-5</v>
      </c>
      <c r="AM36" s="52">
        <f t="shared" si="18"/>
        <v>5</v>
      </c>
      <c r="AN36" s="51">
        <f t="shared" si="19"/>
        <v>5</v>
      </c>
      <c r="AO36" s="66"/>
      <c r="AP36" s="96">
        <f t="shared" si="22"/>
        <v>5</v>
      </c>
      <c r="AQ36" s="97">
        <f t="shared" si="23"/>
        <v>0</v>
      </c>
      <c r="AR36" s="97">
        <f t="shared" si="24"/>
        <v>0</v>
      </c>
      <c r="AS36" s="97">
        <f t="shared" si="25"/>
        <v>0</v>
      </c>
      <c r="AT36" s="97">
        <f t="shared" ref="AT36:AT67" si="32">+$AM36*AA36</f>
        <v>0</v>
      </c>
      <c r="AU36" s="99">
        <f t="shared" si="26"/>
        <v>0</v>
      </c>
      <c r="AV36" s="97">
        <f t="shared" si="27"/>
        <v>0</v>
      </c>
      <c r="AW36" s="97">
        <f t="shared" si="28"/>
        <v>0</v>
      </c>
      <c r="AX36" s="97">
        <f t="shared" si="29"/>
        <v>0</v>
      </c>
      <c r="AY36" s="97">
        <f t="shared" si="30"/>
        <v>0</v>
      </c>
      <c r="AZ36" s="97">
        <f t="shared" si="17"/>
        <v>0</v>
      </c>
      <c r="BA36" s="97">
        <f t="shared" si="31"/>
        <v>0</v>
      </c>
    </row>
    <row r="37" spans="1:53" x14ac:dyDescent="0.25">
      <c r="A37" s="30" t="s">
        <v>22</v>
      </c>
      <c r="B37" s="2" t="s">
        <v>23</v>
      </c>
      <c r="C37" s="9" t="s">
        <v>255</v>
      </c>
      <c r="D37" s="6">
        <v>2</v>
      </c>
      <c r="E37" s="6">
        <v>1</v>
      </c>
      <c r="F37" s="6">
        <v>0</v>
      </c>
      <c r="G37" s="6">
        <v>2</v>
      </c>
      <c r="H37" s="6">
        <v>1</v>
      </c>
      <c r="I37" s="6">
        <v>1</v>
      </c>
      <c r="J37" s="6">
        <v>1</v>
      </c>
      <c r="K37" s="6">
        <v>3</v>
      </c>
      <c r="L37" s="7">
        <v>3</v>
      </c>
      <c r="M37" s="6">
        <v>1</v>
      </c>
      <c r="N37" s="6">
        <v>3</v>
      </c>
      <c r="O37" s="7">
        <v>2</v>
      </c>
      <c r="P37" s="8"/>
      <c r="Q37" s="7">
        <v>0</v>
      </c>
      <c r="R37" s="7">
        <v>1</v>
      </c>
      <c r="S37" s="7">
        <v>0</v>
      </c>
      <c r="U37" s="9" t="s">
        <v>255</v>
      </c>
      <c r="W37" s="7">
        <v>1</v>
      </c>
      <c r="X37" s="5">
        <v>0</v>
      </c>
      <c r="Y37" s="5">
        <v>1</v>
      </c>
      <c r="Z37" s="5">
        <v>0</v>
      </c>
      <c r="AA37" s="5">
        <v>1</v>
      </c>
      <c r="AB37" s="5">
        <v>0</v>
      </c>
      <c r="AC37" s="5">
        <v>1</v>
      </c>
      <c r="AD37" s="5">
        <v>1</v>
      </c>
      <c r="AE37" s="5">
        <v>1</v>
      </c>
      <c r="AF37" s="5">
        <v>0</v>
      </c>
      <c r="AG37" s="5">
        <v>1</v>
      </c>
      <c r="AH37" s="5">
        <v>0</v>
      </c>
      <c r="AI37" s="5">
        <v>0</v>
      </c>
      <c r="AK37" s="5">
        <f t="shared" si="20"/>
        <v>14</v>
      </c>
      <c r="AL37" s="5">
        <f t="shared" si="21"/>
        <v>-6</v>
      </c>
      <c r="AM37" s="46">
        <f t="shared" si="18"/>
        <v>8</v>
      </c>
      <c r="AN37" s="48">
        <f t="shared" si="19"/>
        <v>58</v>
      </c>
      <c r="AO37" s="65"/>
      <c r="AP37" s="96">
        <f t="shared" si="22"/>
        <v>8</v>
      </c>
      <c r="AQ37" s="97">
        <f t="shared" si="23"/>
        <v>0</v>
      </c>
      <c r="AR37" s="98">
        <f t="shared" si="24"/>
        <v>8</v>
      </c>
      <c r="AS37" s="98">
        <f t="shared" si="25"/>
        <v>6</v>
      </c>
      <c r="AT37" s="96">
        <f t="shared" si="32"/>
        <v>8</v>
      </c>
      <c r="AU37" s="99">
        <f t="shared" si="26"/>
        <v>0</v>
      </c>
      <c r="AV37" s="96">
        <f t="shared" si="27"/>
        <v>12</v>
      </c>
      <c r="AW37" s="100">
        <f t="shared" si="28"/>
        <v>8</v>
      </c>
      <c r="AX37" s="97">
        <f t="shared" si="29"/>
        <v>0</v>
      </c>
      <c r="AY37" s="100">
        <f t="shared" si="30"/>
        <v>8</v>
      </c>
      <c r="AZ37" s="97">
        <f t="shared" si="17"/>
        <v>0</v>
      </c>
      <c r="BA37" s="97">
        <f t="shared" si="31"/>
        <v>0</v>
      </c>
    </row>
    <row r="38" spans="1:53" x14ac:dyDescent="0.25">
      <c r="A38" s="30" t="s">
        <v>24</v>
      </c>
      <c r="B38" s="2" t="s">
        <v>25</v>
      </c>
      <c r="C38" s="9" t="s">
        <v>254</v>
      </c>
      <c r="D38" s="6">
        <v>2</v>
      </c>
      <c r="E38" s="6">
        <v>3</v>
      </c>
      <c r="F38" s="6">
        <v>1</v>
      </c>
      <c r="G38" s="6">
        <v>2</v>
      </c>
      <c r="H38" s="6">
        <v>2</v>
      </c>
      <c r="I38" s="6">
        <v>2</v>
      </c>
      <c r="J38" s="6">
        <v>3</v>
      </c>
      <c r="K38" s="6">
        <v>3</v>
      </c>
      <c r="L38" s="7">
        <v>2</v>
      </c>
      <c r="M38" s="6">
        <v>2</v>
      </c>
      <c r="N38" s="6">
        <v>2</v>
      </c>
      <c r="O38" s="7">
        <v>1</v>
      </c>
      <c r="P38" s="8"/>
      <c r="Q38" s="7">
        <v>0</v>
      </c>
      <c r="R38" s="7">
        <v>1</v>
      </c>
      <c r="S38" s="7">
        <v>0</v>
      </c>
      <c r="U38" s="9" t="s">
        <v>254</v>
      </c>
      <c r="W38" s="7">
        <v>1</v>
      </c>
      <c r="X38" s="5">
        <v>0</v>
      </c>
      <c r="Y38" s="5">
        <v>1</v>
      </c>
      <c r="Z38" s="5">
        <v>1</v>
      </c>
      <c r="AA38" s="5">
        <v>0</v>
      </c>
      <c r="AB38" s="5">
        <v>1</v>
      </c>
      <c r="AC38" s="5">
        <v>1</v>
      </c>
      <c r="AD38" s="5">
        <v>0</v>
      </c>
      <c r="AE38" s="5">
        <v>0</v>
      </c>
      <c r="AF38" s="5">
        <v>0</v>
      </c>
      <c r="AG38" s="5">
        <v>1</v>
      </c>
      <c r="AH38" s="5">
        <v>0</v>
      </c>
      <c r="AI38" s="5">
        <v>0</v>
      </c>
      <c r="AK38" s="5">
        <f t="shared" si="20"/>
        <v>20</v>
      </c>
      <c r="AL38" s="5">
        <f t="shared" si="21"/>
        <v>-5</v>
      </c>
      <c r="AM38" s="50">
        <f t="shared" si="18"/>
        <v>15</v>
      </c>
      <c r="AN38" s="47">
        <f t="shared" si="19"/>
        <v>69</v>
      </c>
      <c r="AO38" s="65"/>
      <c r="AP38" s="101">
        <f t="shared" si="22"/>
        <v>16</v>
      </c>
      <c r="AQ38" s="97">
        <f t="shared" si="23"/>
        <v>0</v>
      </c>
      <c r="AR38" s="100">
        <f t="shared" si="24"/>
        <v>17</v>
      </c>
      <c r="AS38" s="101">
        <f t="shared" si="25"/>
        <v>25</v>
      </c>
      <c r="AT38" s="97">
        <f t="shared" si="32"/>
        <v>0</v>
      </c>
      <c r="AU38" s="99">
        <f t="shared" si="26"/>
        <v>0</v>
      </c>
      <c r="AV38" s="97">
        <f t="shared" si="27"/>
        <v>0</v>
      </c>
      <c r="AW38" s="97">
        <f t="shared" si="28"/>
        <v>0</v>
      </c>
      <c r="AX38" s="97">
        <f t="shared" si="29"/>
        <v>0</v>
      </c>
      <c r="AY38" s="101">
        <f t="shared" si="30"/>
        <v>11</v>
      </c>
      <c r="AZ38" s="97">
        <f t="shared" si="17"/>
        <v>0</v>
      </c>
      <c r="BA38" s="97">
        <f t="shared" si="31"/>
        <v>0</v>
      </c>
    </row>
    <row r="39" spans="1:53" x14ac:dyDescent="0.25">
      <c r="A39" s="30" t="s">
        <v>26</v>
      </c>
      <c r="B39" s="2" t="s">
        <v>358</v>
      </c>
      <c r="C39" s="9" t="s">
        <v>254</v>
      </c>
      <c r="D39" s="6">
        <v>2</v>
      </c>
      <c r="E39" s="6">
        <v>3</v>
      </c>
      <c r="F39" s="6">
        <v>1</v>
      </c>
      <c r="G39" s="6">
        <v>2</v>
      </c>
      <c r="H39" s="6">
        <v>2</v>
      </c>
      <c r="I39" s="6">
        <v>2</v>
      </c>
      <c r="J39" s="6">
        <v>3</v>
      </c>
      <c r="K39" s="6">
        <v>3</v>
      </c>
      <c r="L39" s="7">
        <v>2</v>
      </c>
      <c r="M39" s="6">
        <v>2</v>
      </c>
      <c r="N39" s="6">
        <v>2</v>
      </c>
      <c r="O39" s="7">
        <v>2</v>
      </c>
      <c r="P39" s="8"/>
      <c r="Q39" s="7">
        <v>0</v>
      </c>
      <c r="R39" s="7">
        <v>1</v>
      </c>
      <c r="S39" s="7">
        <v>0</v>
      </c>
      <c r="U39" s="9" t="s">
        <v>254</v>
      </c>
      <c r="W39" s="7">
        <v>1</v>
      </c>
      <c r="X39" s="5">
        <v>0</v>
      </c>
      <c r="Y39" s="5">
        <v>1</v>
      </c>
      <c r="Z39" s="5">
        <v>1</v>
      </c>
      <c r="AA39" s="5">
        <v>0</v>
      </c>
      <c r="AB39" s="5">
        <v>1</v>
      </c>
      <c r="AC39" s="5">
        <v>1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0</v>
      </c>
      <c r="AK39" s="5">
        <f t="shared" si="20"/>
        <v>20</v>
      </c>
      <c r="AL39" s="5">
        <f t="shared" si="21"/>
        <v>-6</v>
      </c>
      <c r="AM39" s="50">
        <f t="shared" si="18"/>
        <v>14</v>
      </c>
      <c r="AN39" s="47">
        <f t="shared" si="19"/>
        <v>66</v>
      </c>
      <c r="AO39" s="65"/>
      <c r="AP39" s="101">
        <f t="shared" si="22"/>
        <v>15</v>
      </c>
      <c r="AQ39" s="97">
        <f t="shared" si="23"/>
        <v>0</v>
      </c>
      <c r="AR39" s="100">
        <f t="shared" si="24"/>
        <v>16</v>
      </c>
      <c r="AS39" s="101">
        <f t="shared" si="25"/>
        <v>24</v>
      </c>
      <c r="AT39" s="97">
        <f t="shared" si="32"/>
        <v>0</v>
      </c>
      <c r="AU39" s="99">
        <f t="shared" si="26"/>
        <v>0</v>
      </c>
      <c r="AV39" s="97">
        <f t="shared" si="27"/>
        <v>0</v>
      </c>
      <c r="AW39" s="97">
        <f t="shared" si="28"/>
        <v>0</v>
      </c>
      <c r="AX39" s="97">
        <f t="shared" si="29"/>
        <v>0</v>
      </c>
      <c r="AY39" s="101">
        <f t="shared" si="30"/>
        <v>11</v>
      </c>
      <c r="AZ39" s="97">
        <f t="shared" si="17"/>
        <v>0</v>
      </c>
      <c r="BA39" s="97">
        <f t="shared" si="31"/>
        <v>0</v>
      </c>
    </row>
    <row r="40" spans="1:53" x14ac:dyDescent="0.25">
      <c r="A40" s="30" t="s">
        <v>27</v>
      </c>
      <c r="B40" s="2" t="s">
        <v>339</v>
      </c>
      <c r="C40" s="9" t="s">
        <v>254</v>
      </c>
      <c r="D40" s="6">
        <v>2</v>
      </c>
      <c r="E40" s="6">
        <v>3</v>
      </c>
      <c r="F40" s="6">
        <v>1</v>
      </c>
      <c r="G40" s="6">
        <v>2</v>
      </c>
      <c r="H40" s="6">
        <v>2</v>
      </c>
      <c r="I40" s="6">
        <v>2</v>
      </c>
      <c r="J40" s="6">
        <v>3</v>
      </c>
      <c r="K40" s="6">
        <v>3</v>
      </c>
      <c r="L40" s="7">
        <v>2</v>
      </c>
      <c r="M40" s="6">
        <v>2</v>
      </c>
      <c r="N40" s="6">
        <v>2</v>
      </c>
      <c r="O40" s="7">
        <v>2</v>
      </c>
      <c r="P40" s="8"/>
      <c r="Q40" s="7">
        <v>0</v>
      </c>
      <c r="R40" s="7">
        <v>1</v>
      </c>
      <c r="S40" s="7">
        <v>0</v>
      </c>
      <c r="U40" s="9" t="s">
        <v>254</v>
      </c>
      <c r="W40" s="7">
        <v>1</v>
      </c>
      <c r="X40" s="5">
        <v>0</v>
      </c>
      <c r="Y40" s="5">
        <v>1</v>
      </c>
      <c r="Z40" s="5">
        <v>1</v>
      </c>
      <c r="AA40" s="5">
        <v>0</v>
      </c>
      <c r="AB40" s="5">
        <v>1</v>
      </c>
      <c r="AC40" s="5">
        <v>1</v>
      </c>
      <c r="AD40" s="5">
        <v>0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K40" s="5">
        <f t="shared" si="20"/>
        <v>20</v>
      </c>
      <c r="AL40" s="5">
        <f t="shared" si="21"/>
        <v>-6</v>
      </c>
      <c r="AM40" s="50">
        <f t="shared" si="18"/>
        <v>14</v>
      </c>
      <c r="AN40" s="47">
        <f t="shared" si="19"/>
        <v>66</v>
      </c>
      <c r="AO40" s="65"/>
      <c r="AP40" s="101">
        <f t="shared" si="22"/>
        <v>15</v>
      </c>
      <c r="AQ40" s="97">
        <f t="shared" si="23"/>
        <v>0</v>
      </c>
      <c r="AR40" s="100">
        <f t="shared" si="24"/>
        <v>16</v>
      </c>
      <c r="AS40" s="101">
        <f t="shared" si="25"/>
        <v>24</v>
      </c>
      <c r="AT40" s="97">
        <f t="shared" si="32"/>
        <v>0</v>
      </c>
      <c r="AU40" s="99">
        <f t="shared" si="26"/>
        <v>0</v>
      </c>
      <c r="AV40" s="97">
        <f t="shared" si="27"/>
        <v>0</v>
      </c>
      <c r="AW40" s="97">
        <f t="shared" si="28"/>
        <v>0</v>
      </c>
      <c r="AX40" s="97">
        <f t="shared" si="29"/>
        <v>0</v>
      </c>
      <c r="AY40" s="101">
        <f t="shared" si="30"/>
        <v>11</v>
      </c>
      <c r="AZ40" s="97">
        <f t="shared" si="17"/>
        <v>0</v>
      </c>
      <c r="BA40" s="97">
        <f t="shared" si="31"/>
        <v>0</v>
      </c>
    </row>
    <row r="41" spans="1:53" x14ac:dyDescent="0.25">
      <c r="A41" s="30" t="s">
        <v>28</v>
      </c>
      <c r="B41" s="2" t="s">
        <v>29</v>
      </c>
      <c r="C41" s="9" t="s">
        <v>254</v>
      </c>
      <c r="D41" s="6">
        <v>2</v>
      </c>
      <c r="E41" s="6">
        <v>2</v>
      </c>
      <c r="F41" s="6">
        <v>1</v>
      </c>
      <c r="G41" s="6">
        <v>2</v>
      </c>
      <c r="H41" s="6">
        <v>1</v>
      </c>
      <c r="I41" s="6">
        <v>2</v>
      </c>
      <c r="J41" s="6">
        <v>1</v>
      </c>
      <c r="K41" s="6">
        <v>3</v>
      </c>
      <c r="L41" s="7">
        <v>3</v>
      </c>
      <c r="M41" s="6">
        <v>3</v>
      </c>
      <c r="N41" s="6">
        <v>1</v>
      </c>
      <c r="O41" s="7">
        <v>2</v>
      </c>
      <c r="P41" s="8"/>
      <c r="Q41" s="7">
        <v>0</v>
      </c>
      <c r="R41" s="7">
        <v>0</v>
      </c>
      <c r="S41" s="7">
        <v>0</v>
      </c>
      <c r="U41" s="9" t="s">
        <v>254</v>
      </c>
      <c r="W41" s="7">
        <v>1</v>
      </c>
      <c r="X41" s="5">
        <v>0</v>
      </c>
      <c r="Y41" s="5">
        <v>1</v>
      </c>
      <c r="Z41" s="5">
        <v>0</v>
      </c>
      <c r="AA41" s="5">
        <v>0</v>
      </c>
      <c r="AB41" s="5">
        <v>0</v>
      </c>
      <c r="AC41" s="5">
        <v>1</v>
      </c>
      <c r="AD41" s="5">
        <v>0</v>
      </c>
      <c r="AE41" s="5">
        <v>0</v>
      </c>
      <c r="AF41" s="5">
        <v>0</v>
      </c>
      <c r="AG41" s="5">
        <v>1</v>
      </c>
      <c r="AH41" s="5">
        <v>0</v>
      </c>
      <c r="AI41" s="5">
        <v>0</v>
      </c>
      <c r="AK41" s="5">
        <f t="shared" si="20"/>
        <v>17</v>
      </c>
      <c r="AL41" s="5">
        <f t="shared" si="21"/>
        <v>-6</v>
      </c>
      <c r="AM41" s="46">
        <f t="shared" si="18"/>
        <v>11</v>
      </c>
      <c r="AN41" s="48">
        <f t="shared" si="19"/>
        <v>21</v>
      </c>
      <c r="AO41" s="65"/>
      <c r="AP41" s="100">
        <f t="shared" si="22"/>
        <v>12</v>
      </c>
      <c r="AQ41" s="97">
        <f t="shared" si="23"/>
        <v>0</v>
      </c>
      <c r="AR41" s="97">
        <f t="shared" si="24"/>
        <v>0</v>
      </c>
      <c r="AS41" s="97">
        <f t="shared" si="25"/>
        <v>0</v>
      </c>
      <c r="AT41" s="97">
        <f t="shared" si="32"/>
        <v>0</v>
      </c>
      <c r="AU41" s="99">
        <f t="shared" si="26"/>
        <v>0</v>
      </c>
      <c r="AV41" s="97">
        <f t="shared" si="27"/>
        <v>0</v>
      </c>
      <c r="AW41" s="97">
        <f t="shared" si="28"/>
        <v>0</v>
      </c>
      <c r="AX41" s="97">
        <f t="shared" si="29"/>
        <v>0</v>
      </c>
      <c r="AY41" s="100">
        <f t="shared" si="30"/>
        <v>9</v>
      </c>
      <c r="AZ41" s="97">
        <f t="shared" si="17"/>
        <v>0</v>
      </c>
      <c r="BA41" s="97">
        <f t="shared" si="31"/>
        <v>0</v>
      </c>
    </row>
    <row r="42" spans="1:53" x14ac:dyDescent="0.25">
      <c r="A42" s="32" t="s">
        <v>330</v>
      </c>
      <c r="B42" s="4" t="s">
        <v>160</v>
      </c>
      <c r="C42" s="9" t="s">
        <v>256</v>
      </c>
      <c r="D42" s="7">
        <v>2</v>
      </c>
      <c r="E42" s="7">
        <v>0</v>
      </c>
      <c r="F42" s="7">
        <v>0</v>
      </c>
      <c r="G42" s="7">
        <v>3</v>
      </c>
      <c r="H42" s="7">
        <v>1</v>
      </c>
      <c r="I42" s="7">
        <v>1</v>
      </c>
      <c r="J42" s="7">
        <v>2</v>
      </c>
      <c r="K42" s="7">
        <v>2</v>
      </c>
      <c r="L42" s="7">
        <v>2</v>
      </c>
      <c r="M42" s="7">
        <v>1</v>
      </c>
      <c r="N42" s="7">
        <v>3</v>
      </c>
      <c r="O42" s="7">
        <v>2</v>
      </c>
      <c r="P42" s="8"/>
      <c r="Q42" s="7">
        <v>0</v>
      </c>
      <c r="R42" s="7">
        <v>1</v>
      </c>
      <c r="S42" s="7">
        <v>0</v>
      </c>
      <c r="U42" s="9" t="s">
        <v>256</v>
      </c>
      <c r="W42" s="7">
        <v>1</v>
      </c>
      <c r="X42" s="5">
        <v>0</v>
      </c>
      <c r="Y42" s="5">
        <v>1</v>
      </c>
      <c r="Z42" s="5">
        <v>0</v>
      </c>
      <c r="AA42" s="5">
        <v>0</v>
      </c>
      <c r="AB42" s="5">
        <v>0</v>
      </c>
      <c r="AC42" s="5">
        <v>1</v>
      </c>
      <c r="AD42" s="5">
        <v>1</v>
      </c>
      <c r="AE42" s="5">
        <v>0</v>
      </c>
      <c r="AF42" s="5">
        <v>0</v>
      </c>
      <c r="AG42" s="5">
        <v>1</v>
      </c>
      <c r="AH42" s="5">
        <v>0</v>
      </c>
      <c r="AI42" s="5">
        <v>0</v>
      </c>
      <c r="AK42" s="5">
        <f t="shared" si="20"/>
        <v>13</v>
      </c>
      <c r="AL42" s="5">
        <f t="shared" si="21"/>
        <v>-6</v>
      </c>
      <c r="AM42" s="52">
        <f t="shared" si="18"/>
        <v>7</v>
      </c>
      <c r="AN42" s="48">
        <f t="shared" si="19"/>
        <v>38</v>
      </c>
      <c r="AO42" s="65"/>
      <c r="AP42" s="96">
        <f t="shared" si="22"/>
        <v>7</v>
      </c>
      <c r="AQ42" s="97">
        <f t="shared" si="23"/>
        <v>0</v>
      </c>
      <c r="AR42" s="98">
        <f t="shared" si="24"/>
        <v>7</v>
      </c>
      <c r="AS42" s="98">
        <f t="shared" si="25"/>
        <v>4</v>
      </c>
      <c r="AT42" s="97">
        <f t="shared" si="32"/>
        <v>0</v>
      </c>
      <c r="AU42" s="99">
        <f t="shared" si="26"/>
        <v>0</v>
      </c>
      <c r="AV42" s="96">
        <f t="shared" si="27"/>
        <v>11</v>
      </c>
      <c r="AW42" s="97">
        <f t="shared" si="28"/>
        <v>0</v>
      </c>
      <c r="AX42" s="97">
        <f t="shared" si="29"/>
        <v>0</v>
      </c>
      <c r="AY42" s="100">
        <f t="shared" si="30"/>
        <v>9</v>
      </c>
      <c r="AZ42" s="97">
        <f t="shared" si="17"/>
        <v>0</v>
      </c>
      <c r="BA42" s="97">
        <f t="shared" si="31"/>
        <v>0</v>
      </c>
    </row>
    <row r="43" spans="1:53" x14ac:dyDescent="0.25">
      <c r="A43" s="30" t="s">
        <v>30</v>
      </c>
      <c r="B43" s="2" t="s">
        <v>31</v>
      </c>
      <c r="C43" s="9" t="s">
        <v>279</v>
      </c>
      <c r="D43" s="6">
        <v>0</v>
      </c>
      <c r="E43" s="7">
        <v>0</v>
      </c>
      <c r="F43" s="7">
        <v>0</v>
      </c>
      <c r="G43" s="6"/>
      <c r="H43" s="6">
        <v>1</v>
      </c>
      <c r="I43" s="6">
        <v>1</v>
      </c>
      <c r="J43" s="6">
        <v>1</v>
      </c>
      <c r="K43" s="6">
        <v>3</v>
      </c>
      <c r="L43" s="7">
        <v>3</v>
      </c>
      <c r="M43" s="6">
        <v>1</v>
      </c>
      <c r="N43" s="6">
        <v>3</v>
      </c>
      <c r="O43" s="7">
        <v>2</v>
      </c>
      <c r="P43" s="8"/>
      <c r="Q43" s="7">
        <v>0</v>
      </c>
      <c r="R43" s="7">
        <v>1</v>
      </c>
      <c r="S43" s="7">
        <v>1</v>
      </c>
      <c r="U43" s="9" t="s">
        <v>279</v>
      </c>
      <c r="W43" s="7">
        <v>1</v>
      </c>
      <c r="X43" s="5">
        <v>0</v>
      </c>
      <c r="Y43" s="5">
        <v>1</v>
      </c>
      <c r="Z43" s="5">
        <v>0</v>
      </c>
      <c r="AA43" s="5">
        <v>0</v>
      </c>
      <c r="AB43" s="5">
        <v>0</v>
      </c>
      <c r="AC43" s="5">
        <v>1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K43" s="5">
        <f t="shared" si="20"/>
        <v>9</v>
      </c>
      <c r="AL43" s="5">
        <f t="shared" si="21"/>
        <v>-6</v>
      </c>
      <c r="AM43" s="52">
        <f t="shared" si="18"/>
        <v>3</v>
      </c>
      <c r="AN43" s="51">
        <f t="shared" si="19"/>
        <v>6</v>
      </c>
      <c r="AO43" s="66"/>
      <c r="AP43" s="96">
        <f t="shared" si="22"/>
        <v>3</v>
      </c>
      <c r="AQ43" s="97">
        <f t="shared" si="23"/>
        <v>0</v>
      </c>
      <c r="AR43" s="98">
        <f t="shared" si="24"/>
        <v>3</v>
      </c>
      <c r="AS43" s="97">
        <f t="shared" si="25"/>
        <v>0</v>
      </c>
      <c r="AT43" s="97">
        <f t="shared" si="32"/>
        <v>0</v>
      </c>
      <c r="AU43" s="99">
        <f t="shared" si="26"/>
        <v>0</v>
      </c>
      <c r="AV43" s="97">
        <f t="shared" si="27"/>
        <v>0</v>
      </c>
      <c r="AW43" s="97">
        <f t="shared" si="28"/>
        <v>0</v>
      </c>
      <c r="AX43" s="97">
        <f t="shared" si="29"/>
        <v>0</v>
      </c>
      <c r="AY43" s="97">
        <f t="shared" si="30"/>
        <v>0</v>
      </c>
      <c r="AZ43" s="97">
        <f t="shared" si="17"/>
        <v>0</v>
      </c>
      <c r="BA43" s="97">
        <f t="shared" si="31"/>
        <v>0</v>
      </c>
    </row>
    <row r="44" spans="1:53" x14ac:dyDescent="0.25">
      <c r="A44" s="30" t="s">
        <v>32</v>
      </c>
      <c r="B44" s="2" t="s">
        <v>33</v>
      </c>
      <c r="C44" s="9" t="s">
        <v>253</v>
      </c>
      <c r="D44" s="6">
        <v>2</v>
      </c>
      <c r="E44" s="6">
        <v>3</v>
      </c>
      <c r="F44" s="6">
        <v>2</v>
      </c>
      <c r="G44" s="6">
        <v>3</v>
      </c>
      <c r="H44" s="6">
        <v>1</v>
      </c>
      <c r="I44" s="6">
        <v>1</v>
      </c>
      <c r="J44" s="6">
        <v>1</v>
      </c>
      <c r="K44" s="6">
        <v>2</v>
      </c>
      <c r="L44" s="7">
        <v>3</v>
      </c>
      <c r="M44" s="6">
        <v>2</v>
      </c>
      <c r="N44" s="6">
        <v>2</v>
      </c>
      <c r="O44" s="7">
        <v>1</v>
      </c>
      <c r="P44" s="8"/>
      <c r="Q44" s="7">
        <v>0</v>
      </c>
      <c r="R44" s="7">
        <v>0</v>
      </c>
      <c r="S44" s="7">
        <v>0</v>
      </c>
      <c r="U44" s="9" t="s">
        <v>253</v>
      </c>
      <c r="W44" s="7">
        <v>1</v>
      </c>
      <c r="X44" s="5">
        <v>0</v>
      </c>
      <c r="Y44" s="5">
        <v>1</v>
      </c>
      <c r="Z44" s="5">
        <v>1</v>
      </c>
      <c r="AA44" s="5">
        <v>0</v>
      </c>
      <c r="AB44" s="5">
        <v>0</v>
      </c>
      <c r="AC44" s="5">
        <v>1</v>
      </c>
      <c r="AD44" s="5">
        <v>1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K44" s="5">
        <f t="shared" si="20"/>
        <v>18</v>
      </c>
      <c r="AL44" s="5">
        <f t="shared" si="21"/>
        <v>-5</v>
      </c>
      <c r="AM44" s="46">
        <f t="shared" si="18"/>
        <v>13</v>
      </c>
      <c r="AN44" s="48">
        <f t="shared" si="19"/>
        <v>30</v>
      </c>
      <c r="AO44" s="65"/>
      <c r="AP44" s="100">
        <f t="shared" si="22"/>
        <v>15</v>
      </c>
      <c r="AQ44" s="97">
        <f t="shared" si="23"/>
        <v>0</v>
      </c>
      <c r="AR44" s="97">
        <f t="shared" si="24"/>
        <v>0</v>
      </c>
      <c r="AS44" s="97">
        <f t="shared" si="25"/>
        <v>0</v>
      </c>
      <c r="AT44" s="97">
        <f t="shared" si="32"/>
        <v>0</v>
      </c>
      <c r="AU44" s="99">
        <f t="shared" si="26"/>
        <v>0</v>
      </c>
      <c r="AV44" s="96">
        <f t="shared" si="27"/>
        <v>15</v>
      </c>
      <c r="AW44" s="97">
        <f t="shared" si="28"/>
        <v>0</v>
      </c>
      <c r="AX44" s="97">
        <f t="shared" si="29"/>
        <v>0</v>
      </c>
      <c r="AY44" s="97">
        <f t="shared" si="30"/>
        <v>0</v>
      </c>
      <c r="AZ44" s="97">
        <f t="shared" si="17"/>
        <v>0</v>
      </c>
      <c r="BA44" s="97">
        <f t="shared" si="31"/>
        <v>0</v>
      </c>
    </row>
    <row r="45" spans="1:53" x14ac:dyDescent="0.25">
      <c r="A45" s="30" t="s">
        <v>34</v>
      </c>
      <c r="B45" s="2" t="s">
        <v>35</v>
      </c>
      <c r="C45" s="9" t="s">
        <v>279</v>
      </c>
      <c r="D45" s="6">
        <v>0</v>
      </c>
      <c r="E45" s="7">
        <v>0</v>
      </c>
      <c r="F45" s="7">
        <v>0</v>
      </c>
      <c r="G45" s="6">
        <v>1</v>
      </c>
      <c r="H45" s="6">
        <v>1</v>
      </c>
      <c r="I45" s="6">
        <v>1</v>
      </c>
      <c r="J45" s="6">
        <v>2</v>
      </c>
      <c r="K45" s="6">
        <v>1</v>
      </c>
      <c r="L45" s="7">
        <v>3</v>
      </c>
      <c r="M45" s="6">
        <v>1</v>
      </c>
      <c r="N45" s="6">
        <v>1</v>
      </c>
      <c r="O45" s="7">
        <v>2</v>
      </c>
      <c r="P45" s="8"/>
      <c r="Q45" s="7">
        <v>0</v>
      </c>
      <c r="R45" s="7">
        <v>1</v>
      </c>
      <c r="S45" s="7">
        <v>1</v>
      </c>
      <c r="U45" s="9" t="s">
        <v>279</v>
      </c>
      <c r="W45" s="7">
        <v>1</v>
      </c>
      <c r="X45" s="5">
        <v>0</v>
      </c>
      <c r="Y45" s="5">
        <v>1</v>
      </c>
      <c r="Z45" s="5">
        <v>0</v>
      </c>
      <c r="AA45" s="5">
        <v>0</v>
      </c>
      <c r="AB45" s="5">
        <v>0</v>
      </c>
      <c r="AC45" s="5">
        <v>1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K45" s="5">
        <f t="shared" si="20"/>
        <v>9</v>
      </c>
      <c r="AL45" s="5">
        <f t="shared" si="21"/>
        <v>-4</v>
      </c>
      <c r="AM45" s="52">
        <f t="shared" si="18"/>
        <v>5</v>
      </c>
      <c r="AN45" s="51">
        <f t="shared" si="19"/>
        <v>10</v>
      </c>
      <c r="AO45" s="66"/>
      <c r="AP45" s="96">
        <f t="shared" si="22"/>
        <v>5</v>
      </c>
      <c r="AQ45" s="97">
        <f t="shared" si="23"/>
        <v>0</v>
      </c>
      <c r="AR45" s="98">
        <f t="shared" si="24"/>
        <v>5</v>
      </c>
      <c r="AS45" s="97">
        <f t="shared" si="25"/>
        <v>0</v>
      </c>
      <c r="AT45" s="97">
        <f t="shared" si="32"/>
        <v>0</v>
      </c>
      <c r="AU45" s="99">
        <f t="shared" si="26"/>
        <v>0</v>
      </c>
      <c r="AV45" s="97">
        <f t="shared" si="27"/>
        <v>0</v>
      </c>
      <c r="AW45" s="97">
        <f t="shared" si="28"/>
        <v>0</v>
      </c>
      <c r="AX45" s="97">
        <f t="shared" si="29"/>
        <v>0</v>
      </c>
      <c r="AY45" s="97">
        <f t="shared" si="30"/>
        <v>0</v>
      </c>
      <c r="AZ45" s="97">
        <f t="shared" si="17"/>
        <v>0</v>
      </c>
      <c r="BA45" s="97">
        <f t="shared" si="31"/>
        <v>0</v>
      </c>
    </row>
    <row r="46" spans="1:53" x14ac:dyDescent="0.25">
      <c r="A46" s="30" t="s">
        <v>36</v>
      </c>
      <c r="B46" s="2" t="s">
        <v>37</v>
      </c>
      <c r="C46" s="9" t="s">
        <v>252</v>
      </c>
      <c r="D46" s="6">
        <v>2</v>
      </c>
      <c r="E46" s="6">
        <v>3</v>
      </c>
      <c r="F46" s="6">
        <v>3</v>
      </c>
      <c r="G46" s="6">
        <v>1</v>
      </c>
      <c r="H46" s="6">
        <v>1</v>
      </c>
      <c r="I46" s="6">
        <v>2</v>
      </c>
      <c r="J46" s="6">
        <v>1</v>
      </c>
      <c r="K46" s="6">
        <v>3</v>
      </c>
      <c r="L46" s="7">
        <v>3</v>
      </c>
      <c r="M46" s="6">
        <v>2</v>
      </c>
      <c r="N46" s="6">
        <v>2</v>
      </c>
      <c r="O46" s="7">
        <v>2</v>
      </c>
      <c r="P46" s="8"/>
      <c r="Q46" s="7">
        <v>0</v>
      </c>
      <c r="R46" s="7">
        <v>1</v>
      </c>
      <c r="S46" s="7">
        <v>2</v>
      </c>
      <c r="U46" s="9" t="s">
        <v>252</v>
      </c>
      <c r="W46" s="7">
        <v>1</v>
      </c>
      <c r="X46" s="5">
        <v>0</v>
      </c>
      <c r="Y46" s="5">
        <v>1</v>
      </c>
      <c r="Z46" s="5">
        <v>0</v>
      </c>
      <c r="AA46" s="5">
        <v>0</v>
      </c>
      <c r="AB46" s="5">
        <v>0</v>
      </c>
      <c r="AC46" s="5">
        <v>1</v>
      </c>
      <c r="AD46" s="5">
        <v>0</v>
      </c>
      <c r="AE46" s="5">
        <v>0</v>
      </c>
      <c r="AF46" s="5">
        <v>0</v>
      </c>
      <c r="AG46" s="5">
        <v>1</v>
      </c>
      <c r="AH46" s="5">
        <v>0</v>
      </c>
      <c r="AI46" s="5">
        <v>0</v>
      </c>
      <c r="AK46" s="5">
        <f t="shared" si="20"/>
        <v>19</v>
      </c>
      <c r="AL46" s="5">
        <f t="shared" si="21"/>
        <v>-6</v>
      </c>
      <c r="AM46" s="46">
        <f t="shared" si="18"/>
        <v>13</v>
      </c>
      <c r="AN46" s="48">
        <f t="shared" si="19"/>
        <v>53</v>
      </c>
      <c r="AO46" s="65"/>
      <c r="AP46" s="101">
        <f t="shared" si="22"/>
        <v>16</v>
      </c>
      <c r="AQ46" s="97">
        <f t="shared" si="23"/>
        <v>0</v>
      </c>
      <c r="AR46" s="101">
        <f t="shared" si="24"/>
        <v>19</v>
      </c>
      <c r="AS46" s="98">
        <f t="shared" si="25"/>
        <v>10</v>
      </c>
      <c r="AT46" s="97">
        <f t="shared" si="32"/>
        <v>0</v>
      </c>
      <c r="AU46" s="99">
        <f t="shared" si="26"/>
        <v>0</v>
      </c>
      <c r="AV46" s="97">
        <f t="shared" si="27"/>
        <v>0</v>
      </c>
      <c r="AW46" s="97">
        <f t="shared" si="28"/>
        <v>0</v>
      </c>
      <c r="AX46" s="97">
        <f t="shared" si="29"/>
        <v>0</v>
      </c>
      <c r="AY46" s="100">
        <f t="shared" si="30"/>
        <v>8</v>
      </c>
      <c r="AZ46" s="97">
        <f t="shared" si="17"/>
        <v>0</v>
      </c>
      <c r="BA46" s="97">
        <f t="shared" si="31"/>
        <v>0</v>
      </c>
    </row>
    <row r="47" spans="1:53" x14ac:dyDescent="0.25">
      <c r="A47" s="32" t="s">
        <v>203</v>
      </c>
      <c r="B47" s="4" t="s">
        <v>202</v>
      </c>
      <c r="C47" s="9" t="s">
        <v>254</v>
      </c>
      <c r="D47" s="7">
        <v>2</v>
      </c>
      <c r="E47" s="6">
        <v>3</v>
      </c>
      <c r="F47" s="6">
        <v>1</v>
      </c>
      <c r="G47" s="7">
        <v>3</v>
      </c>
      <c r="H47" s="7">
        <v>1</v>
      </c>
      <c r="I47" s="7">
        <v>1</v>
      </c>
      <c r="J47" s="7">
        <v>1</v>
      </c>
      <c r="K47" s="7">
        <v>3</v>
      </c>
      <c r="L47" s="7">
        <v>3</v>
      </c>
      <c r="M47" s="7">
        <v>1</v>
      </c>
      <c r="N47" s="7">
        <v>2</v>
      </c>
      <c r="O47" s="7">
        <v>3</v>
      </c>
      <c r="P47" s="8"/>
      <c r="Q47" s="7">
        <v>1</v>
      </c>
      <c r="R47" s="7">
        <v>1</v>
      </c>
      <c r="S47" s="7">
        <v>1</v>
      </c>
      <c r="U47" s="9" t="s">
        <v>254</v>
      </c>
      <c r="W47" s="7">
        <v>1</v>
      </c>
      <c r="X47" s="5">
        <v>0</v>
      </c>
      <c r="Y47" s="5">
        <v>1</v>
      </c>
      <c r="Z47" s="5">
        <v>1</v>
      </c>
      <c r="AA47" s="5">
        <v>0</v>
      </c>
      <c r="AB47" s="5">
        <v>0</v>
      </c>
      <c r="AC47" s="5">
        <v>1</v>
      </c>
      <c r="AD47" s="5">
        <v>1</v>
      </c>
      <c r="AE47" s="5">
        <v>0</v>
      </c>
      <c r="AF47" s="5">
        <v>0</v>
      </c>
      <c r="AG47" s="5">
        <v>1</v>
      </c>
      <c r="AH47" s="5">
        <v>0</v>
      </c>
      <c r="AI47" s="5">
        <v>0</v>
      </c>
      <c r="AK47" s="5">
        <f t="shared" si="20"/>
        <v>18</v>
      </c>
      <c r="AL47" s="5">
        <f t="shared" si="21"/>
        <v>-6</v>
      </c>
      <c r="AM47" s="50">
        <f t="shared" si="18"/>
        <v>12</v>
      </c>
      <c r="AN47" s="47">
        <f t="shared" si="19"/>
        <v>78</v>
      </c>
      <c r="AO47" s="65"/>
      <c r="AP47" s="100">
        <f t="shared" si="22"/>
        <v>13</v>
      </c>
      <c r="AQ47" s="96">
        <f t="shared" si="23"/>
        <v>4</v>
      </c>
      <c r="AR47" s="96">
        <f t="shared" si="24"/>
        <v>14</v>
      </c>
      <c r="AS47" s="100">
        <f t="shared" si="25"/>
        <v>22</v>
      </c>
      <c r="AT47" s="97">
        <f t="shared" si="32"/>
        <v>0</v>
      </c>
      <c r="AU47" s="99">
        <f t="shared" si="26"/>
        <v>0</v>
      </c>
      <c r="AV47" s="100">
        <f t="shared" si="27"/>
        <v>16</v>
      </c>
      <c r="AW47" s="97">
        <f t="shared" si="28"/>
        <v>0</v>
      </c>
      <c r="AX47" s="97">
        <f t="shared" si="29"/>
        <v>0</v>
      </c>
      <c r="AY47" s="100">
        <f t="shared" si="30"/>
        <v>9</v>
      </c>
      <c r="AZ47" s="97">
        <f t="shared" ref="AZ47:AZ78" si="33">+$AM47*AI47</f>
        <v>0</v>
      </c>
      <c r="BA47" s="97">
        <f t="shared" si="31"/>
        <v>0</v>
      </c>
    </row>
    <row r="48" spans="1:53" x14ac:dyDescent="0.25">
      <c r="A48" s="32" t="s">
        <v>201</v>
      </c>
      <c r="B48" s="4" t="s">
        <v>200</v>
      </c>
      <c r="C48" s="9" t="s">
        <v>254</v>
      </c>
      <c r="D48" s="7">
        <v>2</v>
      </c>
      <c r="E48" s="6">
        <v>3</v>
      </c>
      <c r="F48" s="6">
        <v>1</v>
      </c>
      <c r="G48" s="7">
        <v>3</v>
      </c>
      <c r="H48" s="7">
        <v>1</v>
      </c>
      <c r="I48" s="7">
        <v>1</v>
      </c>
      <c r="J48" s="7">
        <v>1</v>
      </c>
      <c r="K48" s="7">
        <v>2</v>
      </c>
      <c r="L48" s="7">
        <v>2</v>
      </c>
      <c r="M48" s="7">
        <v>1</v>
      </c>
      <c r="N48" s="7">
        <v>2</v>
      </c>
      <c r="O48" s="7">
        <v>2</v>
      </c>
      <c r="P48" s="8"/>
      <c r="Q48" s="7">
        <v>1</v>
      </c>
      <c r="R48" s="7">
        <v>1</v>
      </c>
      <c r="S48" s="7">
        <v>0</v>
      </c>
      <c r="U48" s="9" t="s">
        <v>254</v>
      </c>
      <c r="W48" s="7">
        <v>1</v>
      </c>
      <c r="X48" s="5">
        <v>1</v>
      </c>
      <c r="Y48" s="5">
        <v>1</v>
      </c>
      <c r="Z48" s="5">
        <v>1</v>
      </c>
      <c r="AA48" s="5">
        <v>0</v>
      </c>
      <c r="AB48" s="5">
        <v>0</v>
      </c>
      <c r="AC48" s="5">
        <v>1</v>
      </c>
      <c r="AD48" s="5">
        <v>1</v>
      </c>
      <c r="AE48" s="5">
        <v>0</v>
      </c>
      <c r="AF48" s="5">
        <v>0</v>
      </c>
      <c r="AG48" s="5">
        <v>1</v>
      </c>
      <c r="AH48" s="5">
        <v>0</v>
      </c>
      <c r="AI48" s="5">
        <v>0</v>
      </c>
      <c r="AK48" s="5">
        <f t="shared" si="20"/>
        <v>16</v>
      </c>
      <c r="AL48" s="5">
        <f t="shared" si="21"/>
        <v>-5</v>
      </c>
      <c r="AM48" s="46">
        <f t="shared" si="18"/>
        <v>11</v>
      </c>
      <c r="AN48" s="49">
        <f t="shared" si="19"/>
        <v>84</v>
      </c>
      <c r="AO48" s="64"/>
      <c r="AP48" s="100">
        <f t="shared" si="22"/>
        <v>12</v>
      </c>
      <c r="AQ48" s="100">
        <f t="shared" si="23"/>
        <v>15</v>
      </c>
      <c r="AR48" s="96">
        <f t="shared" si="24"/>
        <v>13</v>
      </c>
      <c r="AS48" s="100">
        <f t="shared" si="25"/>
        <v>21</v>
      </c>
      <c r="AT48" s="97">
        <f t="shared" si="32"/>
        <v>0</v>
      </c>
      <c r="AU48" s="99">
        <f t="shared" si="26"/>
        <v>0</v>
      </c>
      <c r="AV48" s="96">
        <f t="shared" si="27"/>
        <v>15</v>
      </c>
      <c r="AW48" s="97">
        <f t="shared" si="28"/>
        <v>0</v>
      </c>
      <c r="AX48" s="97">
        <f t="shared" si="29"/>
        <v>0</v>
      </c>
      <c r="AY48" s="100">
        <f t="shared" si="30"/>
        <v>8</v>
      </c>
      <c r="AZ48" s="97">
        <f t="shared" si="33"/>
        <v>0</v>
      </c>
      <c r="BA48" s="97">
        <f t="shared" si="31"/>
        <v>0</v>
      </c>
    </row>
    <row r="49" spans="1:53" x14ac:dyDescent="0.25">
      <c r="A49" s="32" t="s">
        <v>196</v>
      </c>
      <c r="B49" s="4" t="s">
        <v>195</v>
      </c>
      <c r="C49" s="9" t="s">
        <v>255</v>
      </c>
      <c r="D49" s="7">
        <v>2</v>
      </c>
      <c r="E49" s="6">
        <v>1</v>
      </c>
      <c r="F49" s="6">
        <v>0</v>
      </c>
      <c r="G49" s="7">
        <v>1</v>
      </c>
      <c r="H49" s="7">
        <v>1</v>
      </c>
      <c r="I49" s="7">
        <v>1</v>
      </c>
      <c r="J49" s="7">
        <v>3</v>
      </c>
      <c r="K49" s="7">
        <v>3</v>
      </c>
      <c r="L49" s="7">
        <v>3</v>
      </c>
      <c r="M49" s="7">
        <v>1</v>
      </c>
      <c r="N49" s="7">
        <v>2</v>
      </c>
      <c r="O49" s="7">
        <v>2</v>
      </c>
      <c r="P49" s="8"/>
      <c r="Q49" s="7">
        <v>1</v>
      </c>
      <c r="R49" s="7">
        <v>1</v>
      </c>
      <c r="S49" s="7">
        <v>0</v>
      </c>
      <c r="U49" s="9" t="s">
        <v>255</v>
      </c>
      <c r="W49" s="7">
        <v>1</v>
      </c>
      <c r="X49" s="5">
        <v>0</v>
      </c>
      <c r="Y49" s="5">
        <v>1</v>
      </c>
      <c r="Z49" s="5">
        <v>1</v>
      </c>
      <c r="AA49" s="5">
        <v>0</v>
      </c>
      <c r="AB49" s="5">
        <v>0</v>
      </c>
      <c r="AC49" s="5">
        <v>1</v>
      </c>
      <c r="AD49" s="5">
        <v>1</v>
      </c>
      <c r="AE49" s="5">
        <v>0</v>
      </c>
      <c r="AF49" s="5">
        <v>0</v>
      </c>
      <c r="AG49" s="5">
        <v>1</v>
      </c>
      <c r="AH49" s="5">
        <v>0</v>
      </c>
      <c r="AI49" s="5">
        <v>0</v>
      </c>
      <c r="AK49" s="5">
        <f t="shared" si="20"/>
        <v>15</v>
      </c>
      <c r="AL49" s="5">
        <f t="shared" si="21"/>
        <v>-5</v>
      </c>
      <c r="AM49" s="46">
        <f t="shared" si="18"/>
        <v>10</v>
      </c>
      <c r="AN49" s="47">
        <f t="shared" si="19"/>
        <v>63</v>
      </c>
      <c r="AO49" s="65"/>
      <c r="AP49" s="96">
        <f t="shared" si="22"/>
        <v>10</v>
      </c>
      <c r="AQ49" s="96">
        <f t="shared" si="23"/>
        <v>4</v>
      </c>
      <c r="AR49" s="96">
        <f t="shared" si="24"/>
        <v>10</v>
      </c>
      <c r="AS49" s="100">
        <f t="shared" si="25"/>
        <v>16</v>
      </c>
      <c r="AT49" s="97">
        <f t="shared" si="32"/>
        <v>0</v>
      </c>
      <c r="AU49" s="99">
        <f t="shared" si="26"/>
        <v>0</v>
      </c>
      <c r="AV49" s="96">
        <f t="shared" si="27"/>
        <v>14</v>
      </c>
      <c r="AW49" s="97">
        <f t="shared" si="28"/>
        <v>0</v>
      </c>
      <c r="AX49" s="97">
        <f t="shared" si="29"/>
        <v>0</v>
      </c>
      <c r="AY49" s="100">
        <f t="shared" si="30"/>
        <v>9</v>
      </c>
      <c r="AZ49" s="97">
        <f t="shared" si="33"/>
        <v>0</v>
      </c>
      <c r="BA49" s="97">
        <f t="shared" si="31"/>
        <v>0</v>
      </c>
    </row>
    <row r="50" spans="1:53" x14ac:dyDescent="0.25">
      <c r="A50" s="30" t="s">
        <v>38</v>
      </c>
      <c r="B50" s="2" t="s">
        <v>39</v>
      </c>
      <c r="C50" s="9" t="s">
        <v>252</v>
      </c>
      <c r="D50" s="6">
        <v>3</v>
      </c>
      <c r="E50" s="6">
        <v>3</v>
      </c>
      <c r="F50" s="6">
        <v>3</v>
      </c>
      <c r="G50" s="6">
        <v>1</v>
      </c>
      <c r="H50" s="6">
        <v>1</v>
      </c>
      <c r="I50" s="6">
        <v>1</v>
      </c>
      <c r="J50" s="6">
        <v>3</v>
      </c>
      <c r="K50" s="6">
        <v>2</v>
      </c>
      <c r="L50" s="7">
        <v>3</v>
      </c>
      <c r="M50" s="6">
        <v>3</v>
      </c>
      <c r="N50" s="6">
        <v>1</v>
      </c>
      <c r="O50" s="7">
        <v>2</v>
      </c>
      <c r="P50" s="8"/>
      <c r="Q50" s="7">
        <v>0</v>
      </c>
      <c r="R50" s="7">
        <v>1</v>
      </c>
      <c r="S50" s="7">
        <v>0</v>
      </c>
      <c r="U50" s="9" t="s">
        <v>252</v>
      </c>
      <c r="W50" s="7">
        <v>1</v>
      </c>
      <c r="X50" s="5">
        <v>0</v>
      </c>
      <c r="Y50" s="5">
        <v>1</v>
      </c>
      <c r="Z50" s="5">
        <v>0</v>
      </c>
      <c r="AA50" s="5">
        <v>0</v>
      </c>
      <c r="AB50" s="5">
        <v>0</v>
      </c>
      <c r="AC50" s="5">
        <v>1</v>
      </c>
      <c r="AD50" s="5">
        <v>0</v>
      </c>
      <c r="AE50" s="5">
        <v>0</v>
      </c>
      <c r="AF50" s="5">
        <v>0</v>
      </c>
      <c r="AG50" s="5">
        <v>1</v>
      </c>
      <c r="AH50" s="5">
        <v>0</v>
      </c>
      <c r="AI50" s="5">
        <v>0</v>
      </c>
      <c r="AK50" s="5">
        <f t="shared" si="20"/>
        <v>20</v>
      </c>
      <c r="AL50" s="5">
        <f t="shared" si="21"/>
        <v>-6</v>
      </c>
      <c r="AM50" s="50">
        <f t="shared" si="18"/>
        <v>14</v>
      </c>
      <c r="AN50" s="48">
        <f t="shared" si="19"/>
        <v>58</v>
      </c>
      <c r="AO50" s="65"/>
      <c r="AP50" s="101">
        <f t="shared" si="22"/>
        <v>17</v>
      </c>
      <c r="AQ50" s="97">
        <f t="shared" si="23"/>
        <v>0</v>
      </c>
      <c r="AR50" s="101">
        <f t="shared" si="24"/>
        <v>20</v>
      </c>
      <c r="AS50" s="98">
        <f t="shared" si="25"/>
        <v>12</v>
      </c>
      <c r="AT50" s="97">
        <f t="shared" si="32"/>
        <v>0</v>
      </c>
      <c r="AU50" s="99">
        <f t="shared" si="26"/>
        <v>0</v>
      </c>
      <c r="AV50" s="97">
        <f t="shared" si="27"/>
        <v>0</v>
      </c>
      <c r="AW50" s="97">
        <f t="shared" si="28"/>
        <v>0</v>
      </c>
      <c r="AX50" s="97">
        <f t="shared" si="29"/>
        <v>0</v>
      </c>
      <c r="AY50" s="100">
        <f t="shared" si="30"/>
        <v>9</v>
      </c>
      <c r="AZ50" s="97">
        <f t="shared" si="33"/>
        <v>0</v>
      </c>
      <c r="BA50" s="97">
        <f t="shared" si="31"/>
        <v>0</v>
      </c>
    </row>
    <row r="51" spans="1:53" x14ac:dyDescent="0.25">
      <c r="A51" s="30" t="s">
        <v>40</v>
      </c>
      <c r="B51" s="2" t="s">
        <v>39</v>
      </c>
      <c r="C51" s="9" t="s">
        <v>252</v>
      </c>
      <c r="D51" s="6">
        <v>3</v>
      </c>
      <c r="E51" s="6">
        <v>3</v>
      </c>
      <c r="F51" s="6">
        <v>3</v>
      </c>
      <c r="G51" s="6">
        <v>1</v>
      </c>
      <c r="H51" s="6">
        <v>1</v>
      </c>
      <c r="I51" s="6">
        <v>1</v>
      </c>
      <c r="J51" s="6">
        <v>3</v>
      </c>
      <c r="K51" s="6">
        <v>3</v>
      </c>
      <c r="L51" s="7">
        <v>3</v>
      </c>
      <c r="M51" s="6">
        <v>3</v>
      </c>
      <c r="N51" s="6">
        <v>1</v>
      </c>
      <c r="O51" s="7">
        <v>2</v>
      </c>
      <c r="P51" s="8"/>
      <c r="Q51" s="7">
        <v>0</v>
      </c>
      <c r="R51" s="7">
        <v>1</v>
      </c>
      <c r="S51" s="7">
        <v>0</v>
      </c>
      <c r="U51" s="9" t="s">
        <v>252</v>
      </c>
      <c r="W51" s="7">
        <v>1</v>
      </c>
      <c r="X51" s="5">
        <v>0</v>
      </c>
      <c r="Y51" s="5">
        <v>1</v>
      </c>
      <c r="Z51" s="5">
        <v>0</v>
      </c>
      <c r="AA51" s="5">
        <v>0</v>
      </c>
      <c r="AB51" s="5">
        <v>0</v>
      </c>
      <c r="AC51" s="5">
        <v>1</v>
      </c>
      <c r="AD51" s="5">
        <v>0</v>
      </c>
      <c r="AE51" s="5">
        <v>0</v>
      </c>
      <c r="AF51" s="5">
        <v>0</v>
      </c>
      <c r="AG51" s="5">
        <v>1</v>
      </c>
      <c r="AH51" s="5">
        <v>0</v>
      </c>
      <c r="AI51" s="5">
        <v>0</v>
      </c>
      <c r="AK51" s="5">
        <f t="shared" si="20"/>
        <v>21</v>
      </c>
      <c r="AL51" s="5">
        <f t="shared" si="21"/>
        <v>-6</v>
      </c>
      <c r="AM51" s="50">
        <f t="shared" si="18"/>
        <v>15</v>
      </c>
      <c r="AN51" s="48">
        <f t="shared" si="19"/>
        <v>60</v>
      </c>
      <c r="AO51" s="65"/>
      <c r="AP51" s="101">
        <f t="shared" si="22"/>
        <v>18</v>
      </c>
      <c r="AQ51" s="97">
        <f t="shared" si="23"/>
        <v>0</v>
      </c>
      <c r="AR51" s="101">
        <f t="shared" si="24"/>
        <v>21</v>
      </c>
      <c r="AS51" s="98">
        <f t="shared" si="25"/>
        <v>12</v>
      </c>
      <c r="AT51" s="97">
        <f t="shared" si="32"/>
        <v>0</v>
      </c>
      <c r="AU51" s="99">
        <f t="shared" si="26"/>
        <v>0</v>
      </c>
      <c r="AV51" s="97">
        <f t="shared" si="27"/>
        <v>0</v>
      </c>
      <c r="AW51" s="97">
        <f t="shared" si="28"/>
        <v>0</v>
      </c>
      <c r="AX51" s="97">
        <f t="shared" si="29"/>
        <v>0</v>
      </c>
      <c r="AY51" s="100">
        <f t="shared" si="30"/>
        <v>9</v>
      </c>
      <c r="AZ51" s="97">
        <f t="shared" si="33"/>
        <v>0</v>
      </c>
      <c r="BA51" s="97">
        <f t="shared" si="31"/>
        <v>0</v>
      </c>
    </row>
    <row r="52" spans="1:53" x14ac:dyDescent="0.25">
      <c r="A52" s="30" t="s">
        <v>41</v>
      </c>
      <c r="B52" s="2" t="s">
        <v>39</v>
      </c>
      <c r="C52" s="9" t="s">
        <v>252</v>
      </c>
      <c r="D52" s="6">
        <v>3</v>
      </c>
      <c r="E52" s="6">
        <v>3</v>
      </c>
      <c r="F52" s="6">
        <v>3</v>
      </c>
      <c r="G52" s="6">
        <v>1</v>
      </c>
      <c r="H52" s="6">
        <v>1</v>
      </c>
      <c r="I52" s="6">
        <v>1</v>
      </c>
      <c r="J52" s="6">
        <v>3</v>
      </c>
      <c r="K52" s="6">
        <v>3</v>
      </c>
      <c r="L52" s="7">
        <v>3</v>
      </c>
      <c r="M52" s="6">
        <v>3</v>
      </c>
      <c r="N52" s="6">
        <v>1</v>
      </c>
      <c r="O52" s="7">
        <v>2</v>
      </c>
      <c r="P52" s="8"/>
      <c r="Q52" s="7">
        <v>0</v>
      </c>
      <c r="R52" s="7">
        <v>1</v>
      </c>
      <c r="S52" s="7">
        <v>0</v>
      </c>
      <c r="U52" s="9" t="s">
        <v>252</v>
      </c>
      <c r="W52" s="7">
        <v>1</v>
      </c>
      <c r="X52" s="5">
        <v>0</v>
      </c>
      <c r="Y52" s="5">
        <v>1</v>
      </c>
      <c r="Z52" s="5">
        <v>0</v>
      </c>
      <c r="AA52" s="5">
        <v>0</v>
      </c>
      <c r="AB52" s="5">
        <v>0</v>
      </c>
      <c r="AC52" s="5">
        <v>1</v>
      </c>
      <c r="AD52" s="5">
        <v>0</v>
      </c>
      <c r="AE52" s="5">
        <v>0</v>
      </c>
      <c r="AF52" s="5">
        <v>0</v>
      </c>
      <c r="AG52" s="5">
        <v>1</v>
      </c>
      <c r="AH52" s="5">
        <v>0</v>
      </c>
      <c r="AI52" s="5">
        <v>0</v>
      </c>
      <c r="AK52" s="5">
        <f t="shared" si="20"/>
        <v>21</v>
      </c>
      <c r="AL52" s="5">
        <f t="shared" si="21"/>
        <v>-6</v>
      </c>
      <c r="AM52" s="50">
        <f t="shared" si="18"/>
        <v>15</v>
      </c>
      <c r="AN52" s="48">
        <f t="shared" si="19"/>
        <v>60</v>
      </c>
      <c r="AO52" s="65"/>
      <c r="AP52" s="101">
        <f t="shared" si="22"/>
        <v>18</v>
      </c>
      <c r="AQ52" s="97">
        <f t="shared" si="23"/>
        <v>0</v>
      </c>
      <c r="AR52" s="101">
        <f t="shared" si="24"/>
        <v>21</v>
      </c>
      <c r="AS52" s="98">
        <f t="shared" si="25"/>
        <v>12</v>
      </c>
      <c r="AT52" s="97">
        <f t="shared" si="32"/>
        <v>0</v>
      </c>
      <c r="AU52" s="99">
        <f t="shared" si="26"/>
        <v>0</v>
      </c>
      <c r="AV52" s="97">
        <f t="shared" si="27"/>
        <v>0</v>
      </c>
      <c r="AW52" s="97">
        <f t="shared" si="28"/>
        <v>0</v>
      </c>
      <c r="AX52" s="97">
        <f t="shared" si="29"/>
        <v>0</v>
      </c>
      <c r="AY52" s="100">
        <f t="shared" si="30"/>
        <v>9</v>
      </c>
      <c r="AZ52" s="97">
        <f t="shared" si="33"/>
        <v>0</v>
      </c>
      <c r="BA52" s="97">
        <f t="shared" si="31"/>
        <v>0</v>
      </c>
    </row>
    <row r="53" spans="1:53" x14ac:dyDescent="0.25">
      <c r="A53" s="30" t="s">
        <v>42</v>
      </c>
      <c r="B53" s="2" t="s">
        <v>39</v>
      </c>
      <c r="C53" s="9" t="s">
        <v>252</v>
      </c>
      <c r="D53" s="6">
        <v>3</v>
      </c>
      <c r="E53" s="6">
        <v>3</v>
      </c>
      <c r="F53" s="6">
        <v>3</v>
      </c>
      <c r="G53" s="6">
        <v>1</v>
      </c>
      <c r="H53" s="6">
        <v>1</v>
      </c>
      <c r="I53" s="6">
        <v>1</v>
      </c>
      <c r="J53" s="6">
        <v>3</v>
      </c>
      <c r="K53" s="6">
        <v>3</v>
      </c>
      <c r="L53" s="7">
        <v>3</v>
      </c>
      <c r="M53" s="6">
        <v>3</v>
      </c>
      <c r="N53" s="6">
        <v>1</v>
      </c>
      <c r="O53" s="7">
        <v>2</v>
      </c>
      <c r="P53" s="8"/>
      <c r="Q53" s="7">
        <v>0</v>
      </c>
      <c r="R53" s="7">
        <v>1</v>
      </c>
      <c r="S53" s="7">
        <v>0</v>
      </c>
      <c r="U53" s="9" t="s">
        <v>252</v>
      </c>
      <c r="W53" s="7">
        <v>1</v>
      </c>
      <c r="X53" s="5">
        <v>0</v>
      </c>
      <c r="Y53" s="5">
        <v>1</v>
      </c>
      <c r="Z53" s="5">
        <v>0</v>
      </c>
      <c r="AA53" s="5">
        <v>0</v>
      </c>
      <c r="AB53" s="5">
        <v>0</v>
      </c>
      <c r="AC53" s="5">
        <v>1</v>
      </c>
      <c r="AD53" s="5">
        <v>0</v>
      </c>
      <c r="AE53" s="5">
        <v>0</v>
      </c>
      <c r="AF53" s="5">
        <v>0</v>
      </c>
      <c r="AG53" s="5">
        <v>1</v>
      </c>
      <c r="AH53" s="5">
        <v>0</v>
      </c>
      <c r="AI53" s="5">
        <v>0</v>
      </c>
      <c r="AK53" s="5">
        <f t="shared" si="20"/>
        <v>21</v>
      </c>
      <c r="AL53" s="5">
        <f t="shared" si="21"/>
        <v>-6</v>
      </c>
      <c r="AM53" s="50">
        <f t="shared" si="18"/>
        <v>15</v>
      </c>
      <c r="AN53" s="48">
        <f t="shared" si="19"/>
        <v>60</v>
      </c>
      <c r="AO53" s="65"/>
      <c r="AP53" s="101">
        <f t="shared" si="22"/>
        <v>18</v>
      </c>
      <c r="AQ53" s="97">
        <f t="shared" si="23"/>
        <v>0</v>
      </c>
      <c r="AR53" s="101">
        <f t="shared" si="24"/>
        <v>21</v>
      </c>
      <c r="AS53" s="98">
        <f t="shared" si="25"/>
        <v>12</v>
      </c>
      <c r="AT53" s="97">
        <f t="shared" si="32"/>
        <v>0</v>
      </c>
      <c r="AU53" s="99">
        <f t="shared" si="26"/>
        <v>0</v>
      </c>
      <c r="AV53" s="97">
        <f t="shared" si="27"/>
        <v>0</v>
      </c>
      <c r="AW53" s="97">
        <f t="shared" si="28"/>
        <v>0</v>
      </c>
      <c r="AX53" s="97">
        <f t="shared" si="29"/>
        <v>0</v>
      </c>
      <c r="AY53" s="100">
        <f t="shared" si="30"/>
        <v>9</v>
      </c>
      <c r="AZ53" s="97">
        <f t="shared" si="33"/>
        <v>0</v>
      </c>
      <c r="BA53" s="97">
        <f t="shared" si="31"/>
        <v>0</v>
      </c>
    </row>
    <row r="54" spans="1:53" x14ac:dyDescent="0.25">
      <c r="A54" s="30" t="s">
        <v>43</v>
      </c>
      <c r="B54" s="2" t="s">
        <v>44</v>
      </c>
      <c r="C54" s="9" t="s">
        <v>254</v>
      </c>
      <c r="D54" s="6">
        <v>1</v>
      </c>
      <c r="E54" s="6">
        <v>1</v>
      </c>
      <c r="F54" s="6">
        <v>1</v>
      </c>
      <c r="G54" s="6">
        <v>2</v>
      </c>
      <c r="H54" s="6">
        <v>2</v>
      </c>
      <c r="I54" s="6">
        <v>2</v>
      </c>
      <c r="J54" s="6">
        <v>2</v>
      </c>
      <c r="K54" s="6">
        <v>3</v>
      </c>
      <c r="L54" s="7">
        <v>3</v>
      </c>
      <c r="M54" s="6">
        <v>1</v>
      </c>
      <c r="N54" s="6">
        <v>2</v>
      </c>
      <c r="O54" s="7">
        <v>2</v>
      </c>
      <c r="P54" s="8"/>
      <c r="Q54" s="7">
        <v>1</v>
      </c>
      <c r="R54" s="7">
        <v>1</v>
      </c>
      <c r="S54" s="7">
        <v>1</v>
      </c>
      <c r="U54" s="9" t="s">
        <v>254</v>
      </c>
      <c r="W54" s="7">
        <v>1</v>
      </c>
      <c r="X54" s="5">
        <v>1</v>
      </c>
      <c r="Y54" s="5">
        <v>1</v>
      </c>
      <c r="Z54" s="5">
        <v>1</v>
      </c>
      <c r="AA54" s="5">
        <v>0</v>
      </c>
      <c r="AB54" s="5">
        <v>0</v>
      </c>
      <c r="AC54" s="5">
        <v>1</v>
      </c>
      <c r="AD54" s="5">
        <v>1</v>
      </c>
      <c r="AE54" s="5">
        <v>0</v>
      </c>
      <c r="AF54" s="5">
        <v>0</v>
      </c>
      <c r="AG54" s="5">
        <v>1</v>
      </c>
      <c r="AH54" s="5">
        <v>0</v>
      </c>
      <c r="AI54" s="5">
        <v>0</v>
      </c>
      <c r="AK54" s="5">
        <f t="shared" si="20"/>
        <v>17</v>
      </c>
      <c r="AL54" s="5">
        <f t="shared" si="21"/>
        <v>-5</v>
      </c>
      <c r="AM54" s="46">
        <f t="shared" si="18"/>
        <v>12</v>
      </c>
      <c r="AN54" s="49">
        <f t="shared" si="19"/>
        <v>81</v>
      </c>
      <c r="AO54" s="64"/>
      <c r="AP54" s="100">
        <f t="shared" si="22"/>
        <v>13</v>
      </c>
      <c r="AQ54" s="100">
        <f t="shared" si="23"/>
        <v>14</v>
      </c>
      <c r="AR54" s="96">
        <f t="shared" si="24"/>
        <v>14</v>
      </c>
      <c r="AS54" s="100">
        <f t="shared" si="25"/>
        <v>16</v>
      </c>
      <c r="AT54" s="97">
        <f t="shared" si="32"/>
        <v>0</v>
      </c>
      <c r="AU54" s="99">
        <f t="shared" si="26"/>
        <v>0</v>
      </c>
      <c r="AV54" s="96">
        <f t="shared" si="27"/>
        <v>13</v>
      </c>
      <c r="AW54" s="97">
        <f t="shared" si="28"/>
        <v>0</v>
      </c>
      <c r="AX54" s="97">
        <f t="shared" si="29"/>
        <v>0</v>
      </c>
      <c r="AY54" s="101">
        <f t="shared" si="30"/>
        <v>11</v>
      </c>
      <c r="AZ54" s="97">
        <f t="shared" si="33"/>
        <v>0</v>
      </c>
      <c r="BA54" s="97">
        <f t="shared" si="31"/>
        <v>0</v>
      </c>
    </row>
    <row r="55" spans="1:53" x14ac:dyDescent="0.25">
      <c r="A55" s="30" t="s">
        <v>344</v>
      </c>
      <c r="B55" s="2" t="s">
        <v>142</v>
      </c>
      <c r="C55" s="9" t="s">
        <v>254</v>
      </c>
      <c r="D55" s="6">
        <v>3</v>
      </c>
      <c r="E55" s="6">
        <v>3</v>
      </c>
      <c r="F55" s="6">
        <v>1</v>
      </c>
      <c r="G55" s="6">
        <v>3</v>
      </c>
      <c r="H55" s="6">
        <v>1</v>
      </c>
      <c r="I55" s="6">
        <v>1</v>
      </c>
      <c r="J55" s="6">
        <v>1</v>
      </c>
      <c r="K55" s="6">
        <v>3</v>
      </c>
      <c r="L55" s="7">
        <v>3</v>
      </c>
      <c r="M55" s="6">
        <v>1</v>
      </c>
      <c r="N55" s="6">
        <v>2</v>
      </c>
      <c r="O55" s="7">
        <v>2</v>
      </c>
      <c r="P55" s="8"/>
      <c r="Q55" s="7">
        <v>1</v>
      </c>
      <c r="R55" s="7">
        <v>1</v>
      </c>
      <c r="S55" s="7">
        <v>0</v>
      </c>
      <c r="U55" s="9" t="s">
        <v>254</v>
      </c>
      <c r="W55" s="7">
        <v>1</v>
      </c>
      <c r="X55" s="5">
        <v>1</v>
      </c>
      <c r="Y55" s="5">
        <v>1</v>
      </c>
      <c r="Z55" s="5">
        <v>1</v>
      </c>
      <c r="AA55" s="5">
        <v>0</v>
      </c>
      <c r="AB55" s="5">
        <v>0</v>
      </c>
      <c r="AC55" s="5">
        <v>1</v>
      </c>
      <c r="AD55" s="5">
        <v>1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K55" s="5">
        <f t="shared" si="20"/>
        <v>19</v>
      </c>
      <c r="AL55" s="5">
        <f t="shared" si="21"/>
        <v>-5</v>
      </c>
      <c r="AM55" s="50">
        <f t="shared" si="18"/>
        <v>14</v>
      </c>
      <c r="AN55" s="49">
        <f t="shared" si="19"/>
        <v>107</v>
      </c>
      <c r="AO55" s="64"/>
      <c r="AP55" s="101">
        <f t="shared" si="22"/>
        <v>15</v>
      </c>
      <c r="AQ55" s="101">
        <f t="shared" si="23"/>
        <v>20</v>
      </c>
      <c r="AR55" s="100">
        <f t="shared" si="24"/>
        <v>16</v>
      </c>
      <c r="AS55" s="101">
        <f t="shared" si="25"/>
        <v>26</v>
      </c>
      <c r="AT55" s="97">
        <f t="shared" si="32"/>
        <v>0</v>
      </c>
      <c r="AU55" s="99">
        <f t="shared" si="26"/>
        <v>0</v>
      </c>
      <c r="AV55" s="101">
        <f t="shared" si="27"/>
        <v>21</v>
      </c>
      <c r="AW55" s="97">
        <f t="shared" si="28"/>
        <v>0</v>
      </c>
      <c r="AX55" s="97">
        <f t="shared" si="29"/>
        <v>0</v>
      </c>
      <c r="AY55" s="100">
        <f t="shared" si="30"/>
        <v>9</v>
      </c>
      <c r="AZ55" s="97">
        <f t="shared" si="33"/>
        <v>0</v>
      </c>
      <c r="BA55" s="97">
        <f t="shared" si="31"/>
        <v>0</v>
      </c>
    </row>
    <row r="56" spans="1:53" x14ac:dyDescent="0.25">
      <c r="A56" s="32" t="s">
        <v>213</v>
      </c>
      <c r="B56" s="4" t="s">
        <v>212</v>
      </c>
      <c r="C56" s="9" t="s">
        <v>254</v>
      </c>
      <c r="D56" s="7">
        <v>3</v>
      </c>
      <c r="E56" s="6">
        <v>3</v>
      </c>
      <c r="F56" s="6">
        <v>1</v>
      </c>
      <c r="G56" s="7">
        <v>1</v>
      </c>
      <c r="H56" s="7">
        <v>1</v>
      </c>
      <c r="I56" s="7">
        <v>1</v>
      </c>
      <c r="J56" s="7">
        <v>1</v>
      </c>
      <c r="K56" s="7">
        <v>3</v>
      </c>
      <c r="L56" s="7">
        <v>3</v>
      </c>
      <c r="M56" s="7">
        <v>1</v>
      </c>
      <c r="N56" s="7">
        <v>2</v>
      </c>
      <c r="O56" s="7">
        <v>2</v>
      </c>
      <c r="P56" s="8"/>
      <c r="Q56" s="7">
        <v>1</v>
      </c>
      <c r="R56" s="7">
        <v>1</v>
      </c>
      <c r="S56" s="7">
        <v>0</v>
      </c>
      <c r="U56" s="9" t="s">
        <v>254</v>
      </c>
      <c r="W56" s="7">
        <v>1</v>
      </c>
      <c r="X56" s="5">
        <v>0</v>
      </c>
      <c r="Y56" s="5">
        <v>1</v>
      </c>
      <c r="Z56" s="5">
        <v>1</v>
      </c>
      <c r="AA56" s="5">
        <v>0</v>
      </c>
      <c r="AB56" s="5">
        <v>0</v>
      </c>
      <c r="AC56" s="5">
        <v>1</v>
      </c>
      <c r="AD56" s="5">
        <v>1</v>
      </c>
      <c r="AE56" s="5">
        <v>0</v>
      </c>
      <c r="AF56" s="5">
        <v>0</v>
      </c>
      <c r="AG56" s="5">
        <v>1</v>
      </c>
      <c r="AH56" s="5">
        <v>0</v>
      </c>
      <c r="AI56" s="5">
        <v>0</v>
      </c>
      <c r="AK56" s="5">
        <f t="shared" si="20"/>
        <v>17</v>
      </c>
      <c r="AL56" s="5">
        <f t="shared" si="21"/>
        <v>-5</v>
      </c>
      <c r="AM56" s="46">
        <f t="shared" si="18"/>
        <v>12</v>
      </c>
      <c r="AN56" s="49">
        <f t="shared" si="19"/>
        <v>83</v>
      </c>
      <c r="AO56" s="64"/>
      <c r="AP56" s="100">
        <f t="shared" si="22"/>
        <v>13</v>
      </c>
      <c r="AQ56" s="96">
        <f t="shared" si="23"/>
        <v>6</v>
      </c>
      <c r="AR56" s="96">
        <f t="shared" si="24"/>
        <v>14</v>
      </c>
      <c r="AS56" s="101">
        <f t="shared" si="25"/>
        <v>24</v>
      </c>
      <c r="AT56" s="97">
        <f t="shared" si="32"/>
        <v>0</v>
      </c>
      <c r="AU56" s="99">
        <f t="shared" si="26"/>
        <v>0</v>
      </c>
      <c r="AV56" s="100">
        <f t="shared" si="27"/>
        <v>19</v>
      </c>
      <c r="AW56" s="97">
        <f t="shared" si="28"/>
        <v>0</v>
      </c>
      <c r="AX56" s="97">
        <f t="shared" si="29"/>
        <v>0</v>
      </c>
      <c r="AY56" s="96">
        <f t="shared" si="30"/>
        <v>7</v>
      </c>
      <c r="AZ56" s="97">
        <f t="shared" si="33"/>
        <v>0</v>
      </c>
      <c r="BA56" s="97">
        <f t="shared" si="31"/>
        <v>0</v>
      </c>
    </row>
    <row r="57" spans="1:53" x14ac:dyDescent="0.25">
      <c r="A57" s="30" t="s">
        <v>45</v>
      </c>
      <c r="B57" s="2" t="s">
        <v>46</v>
      </c>
      <c r="C57" s="9" t="s">
        <v>254</v>
      </c>
      <c r="D57" s="6">
        <v>3</v>
      </c>
      <c r="E57" s="6">
        <v>3</v>
      </c>
      <c r="F57" s="6">
        <v>1</v>
      </c>
      <c r="G57" s="6">
        <v>3</v>
      </c>
      <c r="H57" s="6">
        <v>1</v>
      </c>
      <c r="I57" s="6">
        <v>1</v>
      </c>
      <c r="J57" s="6">
        <v>1</v>
      </c>
      <c r="K57" s="6">
        <v>3</v>
      </c>
      <c r="L57" s="7">
        <v>3</v>
      </c>
      <c r="M57" s="6">
        <v>1</v>
      </c>
      <c r="N57" s="6">
        <v>3</v>
      </c>
      <c r="O57" s="7">
        <v>2</v>
      </c>
      <c r="P57" s="8"/>
      <c r="Q57" s="7">
        <v>1</v>
      </c>
      <c r="R57" s="7">
        <v>1</v>
      </c>
      <c r="S57" s="7">
        <v>0</v>
      </c>
      <c r="U57" s="9" t="s">
        <v>254</v>
      </c>
      <c r="W57" s="7">
        <v>1</v>
      </c>
      <c r="X57" s="5">
        <v>1</v>
      </c>
      <c r="Y57" s="5">
        <v>1</v>
      </c>
      <c r="Z57" s="5">
        <v>1</v>
      </c>
      <c r="AA57" s="5">
        <v>0</v>
      </c>
      <c r="AB57" s="5">
        <v>0</v>
      </c>
      <c r="AC57" s="5">
        <v>1</v>
      </c>
      <c r="AD57" s="5">
        <v>1</v>
      </c>
      <c r="AE57" s="5">
        <v>0</v>
      </c>
      <c r="AF57" s="5">
        <v>0</v>
      </c>
      <c r="AG57" s="5">
        <v>1</v>
      </c>
      <c r="AH57" s="5">
        <v>0</v>
      </c>
      <c r="AI57" s="5">
        <v>0</v>
      </c>
      <c r="AK57" s="5">
        <f t="shared" si="20"/>
        <v>19</v>
      </c>
      <c r="AL57" s="5">
        <f t="shared" si="21"/>
        <v>-6</v>
      </c>
      <c r="AM57" s="46">
        <f t="shared" si="18"/>
        <v>13</v>
      </c>
      <c r="AN57" s="49">
        <f t="shared" si="19"/>
        <v>102</v>
      </c>
      <c r="AO57" s="64"/>
      <c r="AP57" s="100">
        <f t="shared" si="22"/>
        <v>14</v>
      </c>
      <c r="AQ57" s="101">
        <f t="shared" si="23"/>
        <v>19</v>
      </c>
      <c r="AR57" s="96">
        <f t="shared" si="24"/>
        <v>15</v>
      </c>
      <c r="AS57" s="101">
        <f t="shared" si="25"/>
        <v>25</v>
      </c>
      <c r="AT57" s="97">
        <f t="shared" si="32"/>
        <v>0</v>
      </c>
      <c r="AU57" s="99">
        <f t="shared" si="26"/>
        <v>0</v>
      </c>
      <c r="AV57" s="101">
        <f t="shared" si="27"/>
        <v>20</v>
      </c>
      <c r="AW57" s="97">
        <f t="shared" si="28"/>
        <v>0</v>
      </c>
      <c r="AX57" s="97">
        <f t="shared" si="29"/>
        <v>0</v>
      </c>
      <c r="AY57" s="100">
        <f t="shared" si="30"/>
        <v>9</v>
      </c>
      <c r="AZ57" s="97">
        <f t="shared" si="33"/>
        <v>0</v>
      </c>
      <c r="BA57" s="97">
        <f t="shared" si="31"/>
        <v>0</v>
      </c>
    </row>
    <row r="58" spans="1:53" x14ac:dyDescent="0.25">
      <c r="A58" s="30" t="s">
        <v>47</v>
      </c>
      <c r="B58" s="2" t="s">
        <v>48</v>
      </c>
      <c r="C58" s="9" t="s">
        <v>253</v>
      </c>
      <c r="D58" s="6">
        <v>3</v>
      </c>
      <c r="E58" s="6">
        <v>3</v>
      </c>
      <c r="F58" s="6">
        <v>2</v>
      </c>
      <c r="G58" s="6">
        <v>1</v>
      </c>
      <c r="H58" s="6">
        <v>3</v>
      </c>
      <c r="I58" s="6">
        <v>1</v>
      </c>
      <c r="J58" s="6">
        <v>1</v>
      </c>
      <c r="K58" s="6">
        <v>3</v>
      </c>
      <c r="L58" s="7">
        <v>3</v>
      </c>
      <c r="M58" s="6">
        <v>2</v>
      </c>
      <c r="N58" s="6">
        <v>2</v>
      </c>
      <c r="O58" s="7">
        <v>2</v>
      </c>
      <c r="P58" s="8"/>
      <c r="Q58" s="7">
        <v>1</v>
      </c>
      <c r="R58" s="7">
        <v>1</v>
      </c>
      <c r="S58" s="7">
        <v>0</v>
      </c>
      <c r="U58" s="9" t="s">
        <v>253</v>
      </c>
      <c r="W58" s="7">
        <v>1</v>
      </c>
      <c r="X58" s="5">
        <v>1</v>
      </c>
      <c r="Y58" s="5">
        <v>1</v>
      </c>
      <c r="Z58" s="5">
        <v>0</v>
      </c>
      <c r="AA58" s="5">
        <v>0</v>
      </c>
      <c r="AB58" s="5">
        <v>0</v>
      </c>
      <c r="AC58" s="5">
        <v>1</v>
      </c>
      <c r="AD58" s="5">
        <v>1</v>
      </c>
      <c r="AE58" s="5">
        <v>0</v>
      </c>
      <c r="AF58" s="5">
        <v>0</v>
      </c>
      <c r="AG58" s="5">
        <v>1</v>
      </c>
      <c r="AH58" s="5">
        <v>0</v>
      </c>
      <c r="AI58" s="5">
        <v>0</v>
      </c>
      <c r="AK58" s="5">
        <f t="shared" si="20"/>
        <v>20</v>
      </c>
      <c r="AL58" s="5">
        <f t="shared" si="21"/>
        <v>-6</v>
      </c>
      <c r="AM58" s="50">
        <f t="shared" si="18"/>
        <v>14</v>
      </c>
      <c r="AN58" s="49">
        <f t="shared" si="19"/>
        <v>94</v>
      </c>
      <c r="AO58" s="64"/>
      <c r="AP58" s="101">
        <f t="shared" si="22"/>
        <v>16</v>
      </c>
      <c r="AQ58" s="101">
        <f t="shared" si="23"/>
        <v>20</v>
      </c>
      <c r="AR58" s="100">
        <f t="shared" si="24"/>
        <v>18</v>
      </c>
      <c r="AS58" s="98">
        <f t="shared" si="25"/>
        <v>12</v>
      </c>
      <c r="AT58" s="97">
        <f t="shared" si="32"/>
        <v>0</v>
      </c>
      <c r="AU58" s="99">
        <f t="shared" si="26"/>
        <v>0</v>
      </c>
      <c r="AV58" s="101">
        <f t="shared" si="27"/>
        <v>19</v>
      </c>
      <c r="AW58" s="97">
        <f t="shared" si="28"/>
        <v>0</v>
      </c>
      <c r="AX58" s="97">
        <f t="shared" si="29"/>
        <v>0</v>
      </c>
      <c r="AY58" s="100">
        <f t="shared" si="30"/>
        <v>9</v>
      </c>
      <c r="AZ58" s="97">
        <f t="shared" si="33"/>
        <v>0</v>
      </c>
      <c r="BA58" s="97">
        <f t="shared" si="31"/>
        <v>0</v>
      </c>
    </row>
    <row r="59" spans="1:53" x14ac:dyDescent="0.25">
      <c r="A59" s="30" t="s">
        <v>364</v>
      </c>
      <c r="B59" s="2" t="s">
        <v>371</v>
      </c>
      <c r="C59" s="9" t="s">
        <v>252</v>
      </c>
      <c r="D59" s="6">
        <v>3</v>
      </c>
      <c r="E59" s="6">
        <v>2</v>
      </c>
      <c r="F59" s="6">
        <v>3</v>
      </c>
      <c r="G59" s="6">
        <v>0</v>
      </c>
      <c r="H59" s="6">
        <v>1</v>
      </c>
      <c r="I59" s="6">
        <v>1</v>
      </c>
      <c r="J59" s="6">
        <v>3</v>
      </c>
      <c r="K59" s="6">
        <v>3</v>
      </c>
      <c r="L59" s="7">
        <v>3</v>
      </c>
      <c r="M59" s="6">
        <v>1</v>
      </c>
      <c r="N59" s="6">
        <v>2</v>
      </c>
      <c r="O59" s="7">
        <v>2</v>
      </c>
      <c r="P59" s="8"/>
      <c r="Q59" s="7">
        <v>1</v>
      </c>
      <c r="R59" s="7">
        <v>0</v>
      </c>
      <c r="S59" s="7">
        <v>0</v>
      </c>
      <c r="U59" s="9" t="s">
        <v>252</v>
      </c>
      <c r="W59" s="7">
        <v>1</v>
      </c>
      <c r="X59" s="5">
        <v>1</v>
      </c>
      <c r="Y59" s="5">
        <v>1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1</v>
      </c>
      <c r="AH59" s="5">
        <v>0</v>
      </c>
      <c r="AI59" s="5">
        <v>0</v>
      </c>
      <c r="AK59" s="5">
        <f t="shared" si="20"/>
        <v>19</v>
      </c>
      <c r="AL59" s="5">
        <f t="shared" si="21"/>
        <v>-5</v>
      </c>
      <c r="AM59" s="50">
        <f t="shared" si="18"/>
        <v>14</v>
      </c>
      <c r="AN59" s="49">
        <f t="shared" si="19"/>
        <v>45</v>
      </c>
      <c r="AO59" s="64"/>
      <c r="AP59" s="101">
        <f t="shared" si="22"/>
        <v>17</v>
      </c>
      <c r="AQ59" s="101">
        <f t="shared" si="23"/>
        <v>20</v>
      </c>
      <c r="AR59" s="97">
        <f t="shared" si="24"/>
        <v>0</v>
      </c>
      <c r="AS59" s="98">
        <f t="shared" si="25"/>
        <v>0</v>
      </c>
      <c r="AT59" s="97">
        <f t="shared" si="32"/>
        <v>0</v>
      </c>
      <c r="AU59" s="99">
        <f t="shared" si="26"/>
        <v>0</v>
      </c>
      <c r="AV59" s="100">
        <f t="shared" si="27"/>
        <v>0</v>
      </c>
      <c r="AW59" s="97">
        <f t="shared" si="28"/>
        <v>0</v>
      </c>
      <c r="AX59" s="97">
        <f t="shared" si="29"/>
        <v>0</v>
      </c>
      <c r="AY59" s="100">
        <f t="shared" si="30"/>
        <v>8</v>
      </c>
      <c r="AZ59" s="97">
        <f t="shared" si="33"/>
        <v>0</v>
      </c>
      <c r="BA59" s="97">
        <f t="shared" si="31"/>
        <v>0</v>
      </c>
    </row>
    <row r="60" spans="1:53" x14ac:dyDescent="0.25">
      <c r="A60" s="30" t="s">
        <v>345</v>
      </c>
      <c r="B60" s="2" t="s">
        <v>346</v>
      </c>
      <c r="C60" s="9" t="s">
        <v>253</v>
      </c>
      <c r="D60" s="6">
        <v>2</v>
      </c>
      <c r="E60" s="6">
        <v>3</v>
      </c>
      <c r="F60" s="6">
        <v>2</v>
      </c>
      <c r="G60" s="6">
        <v>3</v>
      </c>
      <c r="H60" s="6">
        <v>1</v>
      </c>
      <c r="I60" s="6">
        <v>1</v>
      </c>
      <c r="J60" s="6">
        <v>1</v>
      </c>
      <c r="K60" s="6">
        <v>3</v>
      </c>
      <c r="L60" s="7">
        <v>3</v>
      </c>
      <c r="M60" s="6">
        <v>1</v>
      </c>
      <c r="N60" s="6">
        <v>3</v>
      </c>
      <c r="O60" s="7">
        <v>2</v>
      </c>
      <c r="P60" s="8"/>
      <c r="Q60" s="7">
        <v>1</v>
      </c>
      <c r="R60" s="7">
        <v>1</v>
      </c>
      <c r="S60" s="7">
        <v>0</v>
      </c>
      <c r="U60" s="9" t="s">
        <v>253</v>
      </c>
      <c r="W60" s="7">
        <v>1</v>
      </c>
      <c r="X60" s="5">
        <v>1</v>
      </c>
      <c r="Y60" s="5">
        <v>1</v>
      </c>
      <c r="Z60" s="5">
        <v>0</v>
      </c>
      <c r="AA60" s="5">
        <v>0</v>
      </c>
      <c r="AB60" s="5">
        <v>0</v>
      </c>
      <c r="AC60" s="5">
        <v>1</v>
      </c>
      <c r="AD60" s="5">
        <v>1</v>
      </c>
      <c r="AE60" s="5">
        <v>0</v>
      </c>
      <c r="AF60" s="5">
        <v>0</v>
      </c>
      <c r="AG60" s="5">
        <v>1</v>
      </c>
      <c r="AH60" s="5">
        <v>0</v>
      </c>
      <c r="AI60" s="5">
        <v>0</v>
      </c>
      <c r="AK60" s="5">
        <f t="shared" si="20"/>
        <v>19</v>
      </c>
      <c r="AL60" s="5">
        <f t="shared" si="21"/>
        <v>-6</v>
      </c>
      <c r="AM60" s="50">
        <f t="shared" si="18"/>
        <v>13</v>
      </c>
      <c r="AN60" s="49">
        <f t="shared" si="19"/>
        <v>85</v>
      </c>
      <c r="AO60" s="64"/>
      <c r="AP60" s="100">
        <f t="shared" si="22"/>
        <v>15</v>
      </c>
      <c r="AQ60" s="101">
        <f t="shared" si="23"/>
        <v>17</v>
      </c>
      <c r="AR60" s="100">
        <f t="shared" si="24"/>
        <v>17</v>
      </c>
      <c r="AS60" s="98">
        <f t="shared" si="25"/>
        <v>10</v>
      </c>
      <c r="AT60" s="97">
        <f t="shared" si="32"/>
        <v>0</v>
      </c>
      <c r="AU60" s="99">
        <f t="shared" si="26"/>
        <v>0</v>
      </c>
      <c r="AV60" s="100">
        <f t="shared" si="27"/>
        <v>17</v>
      </c>
      <c r="AW60" s="97">
        <f t="shared" si="28"/>
        <v>0</v>
      </c>
      <c r="AX60" s="97">
        <f t="shared" si="29"/>
        <v>0</v>
      </c>
      <c r="AY60" s="100">
        <f t="shared" si="30"/>
        <v>9</v>
      </c>
      <c r="AZ60" s="97">
        <f t="shared" si="33"/>
        <v>0</v>
      </c>
      <c r="BA60" s="97">
        <f t="shared" si="31"/>
        <v>0</v>
      </c>
    </row>
    <row r="61" spans="1:53" x14ac:dyDescent="0.25">
      <c r="A61" s="32" t="s">
        <v>331</v>
      </c>
      <c r="B61" s="4" t="s">
        <v>161</v>
      </c>
      <c r="C61" s="9" t="s">
        <v>256</v>
      </c>
      <c r="D61" s="7">
        <v>2</v>
      </c>
      <c r="E61" s="7">
        <v>0</v>
      </c>
      <c r="F61" s="7">
        <v>0</v>
      </c>
      <c r="G61" s="7">
        <v>3</v>
      </c>
      <c r="H61" s="7">
        <v>1</v>
      </c>
      <c r="I61" s="7">
        <v>1</v>
      </c>
      <c r="J61" s="7">
        <v>2</v>
      </c>
      <c r="K61" s="7">
        <v>3</v>
      </c>
      <c r="L61" s="7">
        <v>2</v>
      </c>
      <c r="M61" s="7">
        <v>1</v>
      </c>
      <c r="N61" s="7">
        <v>3</v>
      </c>
      <c r="O61" s="7">
        <v>2</v>
      </c>
      <c r="P61" s="8"/>
      <c r="Q61" s="7">
        <v>0</v>
      </c>
      <c r="R61" s="7">
        <v>1</v>
      </c>
      <c r="S61" s="7">
        <v>1</v>
      </c>
      <c r="U61" s="9" t="s">
        <v>256</v>
      </c>
      <c r="W61" s="7">
        <v>1</v>
      </c>
      <c r="X61" s="5">
        <v>0</v>
      </c>
      <c r="Y61" s="5">
        <v>1</v>
      </c>
      <c r="Z61" s="5">
        <v>0</v>
      </c>
      <c r="AA61" s="5">
        <v>0</v>
      </c>
      <c r="AB61" s="5">
        <v>0</v>
      </c>
      <c r="AC61" s="5">
        <v>1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K61" s="5">
        <f t="shared" si="20"/>
        <v>14</v>
      </c>
      <c r="AL61" s="5">
        <f t="shared" si="21"/>
        <v>-6</v>
      </c>
      <c r="AM61" s="52">
        <f t="shared" ref="AM61:AM92" si="34">+AK61+AL61</f>
        <v>8</v>
      </c>
      <c r="AN61" s="48">
        <f t="shared" ref="AN61:AN92" si="35">+SUM(AP61:AZ61)</f>
        <v>20</v>
      </c>
      <c r="AO61" s="65"/>
      <c r="AP61" s="96">
        <f t="shared" si="22"/>
        <v>8</v>
      </c>
      <c r="AQ61" s="97">
        <f t="shared" si="23"/>
        <v>0</v>
      </c>
      <c r="AR61" s="98">
        <f t="shared" si="24"/>
        <v>8</v>
      </c>
      <c r="AS61" s="98">
        <f t="shared" si="25"/>
        <v>4</v>
      </c>
      <c r="AT61" s="97">
        <f t="shared" si="32"/>
        <v>0</v>
      </c>
      <c r="AU61" s="99">
        <f t="shared" si="26"/>
        <v>0</v>
      </c>
      <c r="AV61" s="97">
        <f t="shared" si="27"/>
        <v>0</v>
      </c>
      <c r="AW61" s="97">
        <f t="shared" si="28"/>
        <v>0</v>
      </c>
      <c r="AX61" s="97">
        <f t="shared" si="29"/>
        <v>0</v>
      </c>
      <c r="AY61" s="97">
        <f t="shared" si="30"/>
        <v>0</v>
      </c>
      <c r="AZ61" s="97">
        <f t="shared" si="33"/>
        <v>0</v>
      </c>
      <c r="BA61" s="97">
        <f t="shared" si="31"/>
        <v>0</v>
      </c>
    </row>
    <row r="62" spans="1:53" x14ac:dyDescent="0.25">
      <c r="A62" s="30" t="s">
        <v>49</v>
      </c>
      <c r="B62" s="2" t="s">
        <v>50</v>
      </c>
      <c r="C62" s="9" t="s">
        <v>252</v>
      </c>
      <c r="D62" s="6">
        <v>1</v>
      </c>
      <c r="E62" s="6">
        <v>1</v>
      </c>
      <c r="F62" s="6">
        <v>3</v>
      </c>
      <c r="G62" s="6">
        <v>1</v>
      </c>
      <c r="H62" s="6">
        <v>1</v>
      </c>
      <c r="I62" s="6">
        <v>1</v>
      </c>
      <c r="J62" s="6">
        <v>1</v>
      </c>
      <c r="K62" s="6">
        <v>3</v>
      </c>
      <c r="L62" s="7">
        <v>3</v>
      </c>
      <c r="M62" s="6">
        <v>2</v>
      </c>
      <c r="N62" s="6">
        <v>2</v>
      </c>
      <c r="O62" s="7">
        <v>2</v>
      </c>
      <c r="P62" s="8"/>
      <c r="Q62" s="7">
        <v>0</v>
      </c>
      <c r="R62" s="7">
        <v>1</v>
      </c>
      <c r="S62" s="7">
        <v>0</v>
      </c>
      <c r="U62" s="9" t="s">
        <v>252</v>
      </c>
      <c r="W62" s="7">
        <v>1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1</v>
      </c>
      <c r="AD62" s="5">
        <v>0</v>
      </c>
      <c r="AE62" s="5">
        <v>0</v>
      </c>
      <c r="AF62" s="5">
        <v>0</v>
      </c>
      <c r="AG62" s="5">
        <v>1</v>
      </c>
      <c r="AH62" s="5">
        <v>0</v>
      </c>
      <c r="AI62" s="5">
        <v>0</v>
      </c>
      <c r="AK62" s="5">
        <f t="shared" si="20"/>
        <v>15</v>
      </c>
      <c r="AL62" s="5">
        <f t="shared" si="21"/>
        <v>-6</v>
      </c>
      <c r="AM62" s="46">
        <f t="shared" si="34"/>
        <v>9</v>
      </c>
      <c r="AN62" s="48">
        <f t="shared" si="35"/>
        <v>38</v>
      </c>
      <c r="AO62" s="65"/>
      <c r="AP62" s="100">
        <f t="shared" si="22"/>
        <v>12</v>
      </c>
      <c r="AQ62" s="97">
        <f t="shared" si="23"/>
        <v>0</v>
      </c>
      <c r="AR62" s="96">
        <f t="shared" si="24"/>
        <v>15</v>
      </c>
      <c r="AS62" s="98">
        <f t="shared" si="25"/>
        <v>4</v>
      </c>
      <c r="AT62" s="97">
        <f t="shared" si="32"/>
        <v>0</v>
      </c>
      <c r="AU62" s="99">
        <f t="shared" si="26"/>
        <v>0</v>
      </c>
      <c r="AV62" s="97">
        <f t="shared" si="27"/>
        <v>0</v>
      </c>
      <c r="AW62" s="97">
        <f t="shared" si="28"/>
        <v>0</v>
      </c>
      <c r="AX62" s="97">
        <f t="shared" si="29"/>
        <v>0</v>
      </c>
      <c r="AY62" s="96">
        <f t="shared" si="30"/>
        <v>7</v>
      </c>
      <c r="AZ62" s="97">
        <f t="shared" si="33"/>
        <v>0</v>
      </c>
      <c r="BA62" s="97">
        <f t="shared" si="31"/>
        <v>0</v>
      </c>
    </row>
    <row r="63" spans="1:53" x14ac:dyDescent="0.25">
      <c r="A63" s="32" t="s">
        <v>242</v>
      </c>
      <c r="B63" s="4" t="s">
        <v>182</v>
      </c>
      <c r="C63" s="9" t="s">
        <v>252</v>
      </c>
      <c r="D63" s="7">
        <v>3</v>
      </c>
      <c r="E63" s="6">
        <v>3</v>
      </c>
      <c r="F63" s="6">
        <v>3</v>
      </c>
      <c r="G63" s="7">
        <v>1</v>
      </c>
      <c r="H63" s="7">
        <v>1</v>
      </c>
      <c r="I63" s="7">
        <v>2</v>
      </c>
      <c r="J63" s="7">
        <v>1</v>
      </c>
      <c r="K63" s="7">
        <v>3</v>
      </c>
      <c r="L63" s="7">
        <v>3</v>
      </c>
      <c r="M63" s="7">
        <v>2</v>
      </c>
      <c r="N63" s="7">
        <v>2</v>
      </c>
      <c r="O63" s="7">
        <v>1</v>
      </c>
      <c r="P63" s="8"/>
      <c r="Q63" s="7">
        <v>0</v>
      </c>
      <c r="R63" s="7">
        <v>0</v>
      </c>
      <c r="S63" s="7">
        <v>1</v>
      </c>
      <c r="U63" s="9" t="s">
        <v>252</v>
      </c>
      <c r="W63" s="7">
        <v>1</v>
      </c>
      <c r="X63" s="5">
        <v>0</v>
      </c>
      <c r="Y63" s="5">
        <v>1</v>
      </c>
      <c r="Z63" s="5">
        <v>0</v>
      </c>
      <c r="AA63" s="5">
        <v>0</v>
      </c>
      <c r="AB63" s="5">
        <v>1</v>
      </c>
      <c r="AC63" s="5">
        <v>1</v>
      </c>
      <c r="AD63" s="5">
        <v>0</v>
      </c>
      <c r="AE63" s="5">
        <v>0</v>
      </c>
      <c r="AF63" s="5">
        <v>0</v>
      </c>
      <c r="AG63" s="5">
        <v>1</v>
      </c>
      <c r="AH63" s="5">
        <v>0</v>
      </c>
      <c r="AI63" s="5">
        <v>0</v>
      </c>
      <c r="AK63" s="5">
        <f t="shared" si="20"/>
        <v>20</v>
      </c>
      <c r="AL63" s="5">
        <f t="shared" si="21"/>
        <v>-5</v>
      </c>
      <c r="AM63" s="50">
        <f t="shared" si="34"/>
        <v>15</v>
      </c>
      <c r="AN63" s="48">
        <f t="shared" si="35"/>
        <v>41</v>
      </c>
      <c r="AO63" s="65"/>
      <c r="AP63" s="101">
        <f t="shared" si="22"/>
        <v>18</v>
      </c>
      <c r="AQ63" s="97">
        <f t="shared" si="23"/>
        <v>0</v>
      </c>
      <c r="AR63" s="97">
        <f t="shared" si="24"/>
        <v>0</v>
      </c>
      <c r="AS63" s="97">
        <f t="shared" si="25"/>
        <v>0</v>
      </c>
      <c r="AT63" s="97">
        <f t="shared" si="32"/>
        <v>0</v>
      </c>
      <c r="AU63" s="96">
        <f t="shared" si="26"/>
        <v>15</v>
      </c>
      <c r="AV63" s="97">
        <f t="shared" si="27"/>
        <v>0</v>
      </c>
      <c r="AW63" s="97">
        <f t="shared" si="28"/>
        <v>0</v>
      </c>
      <c r="AX63" s="97">
        <f t="shared" si="29"/>
        <v>0</v>
      </c>
      <c r="AY63" s="100">
        <f t="shared" si="30"/>
        <v>8</v>
      </c>
      <c r="AZ63" s="97">
        <f t="shared" si="33"/>
        <v>0</v>
      </c>
      <c r="BA63" s="97">
        <f t="shared" si="31"/>
        <v>0</v>
      </c>
    </row>
    <row r="64" spans="1:53" x14ac:dyDescent="0.25">
      <c r="A64" s="32" t="s">
        <v>409</v>
      </c>
      <c r="B64" s="4" t="s">
        <v>410</v>
      </c>
      <c r="C64" s="9" t="s">
        <v>256</v>
      </c>
      <c r="D64" s="7">
        <v>0</v>
      </c>
      <c r="E64" s="7">
        <v>0</v>
      </c>
      <c r="F64" s="7">
        <v>0</v>
      </c>
      <c r="G64" s="7">
        <v>3</v>
      </c>
      <c r="H64" s="7">
        <v>2</v>
      </c>
      <c r="I64" s="7">
        <v>2</v>
      </c>
      <c r="J64" s="7">
        <v>2</v>
      </c>
      <c r="K64" s="7">
        <v>3</v>
      </c>
      <c r="L64" s="7">
        <v>1</v>
      </c>
      <c r="M64" s="7">
        <v>1</v>
      </c>
      <c r="N64" s="7">
        <v>1</v>
      </c>
      <c r="O64" s="7">
        <v>1</v>
      </c>
      <c r="P64" s="8"/>
      <c r="Q64" s="7">
        <v>0</v>
      </c>
      <c r="R64" s="7">
        <v>1</v>
      </c>
      <c r="S64" s="7">
        <v>3</v>
      </c>
      <c r="U64" s="9" t="s">
        <v>256</v>
      </c>
      <c r="W64" s="7">
        <v>1</v>
      </c>
      <c r="X64" s="5">
        <v>0</v>
      </c>
      <c r="Y64" s="5">
        <v>1</v>
      </c>
      <c r="Z64" s="5">
        <v>0</v>
      </c>
      <c r="AA64" s="5">
        <v>0</v>
      </c>
      <c r="AB64" s="5">
        <v>0</v>
      </c>
      <c r="AC64" s="5">
        <v>1</v>
      </c>
      <c r="AD64" s="5">
        <v>0</v>
      </c>
      <c r="AE64" s="5">
        <v>0</v>
      </c>
      <c r="AF64" s="5">
        <v>0</v>
      </c>
      <c r="AG64" s="5">
        <v>1</v>
      </c>
      <c r="AH64" s="5">
        <v>0</v>
      </c>
      <c r="AI64" s="5">
        <v>1</v>
      </c>
      <c r="AK64" s="5">
        <f t="shared" si="20"/>
        <v>13</v>
      </c>
      <c r="AL64" s="5">
        <f t="shared" si="21"/>
        <v>-3</v>
      </c>
      <c r="AM64" s="46">
        <f t="shared" si="34"/>
        <v>10</v>
      </c>
      <c r="AN64" s="48">
        <f t="shared" si="35"/>
        <v>40</v>
      </c>
      <c r="AO64" s="65"/>
      <c r="AP64" s="96">
        <f t="shared" si="22"/>
        <v>10</v>
      </c>
      <c r="AQ64" s="97">
        <f t="shared" si="23"/>
        <v>0</v>
      </c>
      <c r="AR64" s="98">
        <f t="shared" si="24"/>
        <v>10</v>
      </c>
      <c r="AS64" s="97">
        <f t="shared" si="25"/>
        <v>0</v>
      </c>
      <c r="AT64" s="97">
        <f t="shared" si="32"/>
        <v>0</v>
      </c>
      <c r="AU64" s="99">
        <f t="shared" si="26"/>
        <v>0</v>
      </c>
      <c r="AV64" s="97">
        <f t="shared" si="27"/>
        <v>0</v>
      </c>
      <c r="AW64" s="97">
        <f t="shared" si="28"/>
        <v>0</v>
      </c>
      <c r="AX64" s="97">
        <f t="shared" si="29"/>
        <v>0</v>
      </c>
      <c r="AY64" s="100">
        <f t="shared" si="30"/>
        <v>10</v>
      </c>
      <c r="AZ64" s="97">
        <f t="shared" si="33"/>
        <v>10</v>
      </c>
      <c r="BA64" s="101">
        <f t="shared" si="31"/>
        <v>12</v>
      </c>
    </row>
    <row r="65" spans="1:53" x14ac:dyDescent="0.25">
      <c r="A65" s="31" t="s">
        <v>222</v>
      </c>
      <c r="B65" s="4" t="s">
        <v>221</v>
      </c>
      <c r="C65" s="9" t="s">
        <v>256</v>
      </c>
      <c r="D65" s="7">
        <v>1</v>
      </c>
      <c r="E65" s="7">
        <v>0</v>
      </c>
      <c r="F65" s="7">
        <v>0</v>
      </c>
      <c r="G65" s="7">
        <v>3</v>
      </c>
      <c r="H65" s="7">
        <v>1</v>
      </c>
      <c r="I65" s="7">
        <v>1</v>
      </c>
      <c r="J65" s="7">
        <v>2</v>
      </c>
      <c r="K65" s="7">
        <v>3</v>
      </c>
      <c r="L65" s="7">
        <v>2</v>
      </c>
      <c r="M65" s="7">
        <v>1</v>
      </c>
      <c r="N65" s="7">
        <v>1</v>
      </c>
      <c r="O65" s="7">
        <v>2</v>
      </c>
      <c r="P65" s="8"/>
      <c r="Q65" s="7">
        <v>0</v>
      </c>
      <c r="R65" s="7">
        <v>1</v>
      </c>
      <c r="S65" s="7">
        <v>1</v>
      </c>
      <c r="U65" s="9" t="s">
        <v>256</v>
      </c>
      <c r="W65" s="7">
        <v>1</v>
      </c>
      <c r="X65" s="5">
        <v>0</v>
      </c>
      <c r="Y65" s="5">
        <v>1</v>
      </c>
      <c r="Z65" s="5">
        <v>0</v>
      </c>
      <c r="AA65" s="5">
        <v>0</v>
      </c>
      <c r="AB65" s="5">
        <v>0</v>
      </c>
      <c r="AC65" s="5">
        <v>1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K65" s="5">
        <f t="shared" si="20"/>
        <v>13</v>
      </c>
      <c r="AL65" s="5">
        <f t="shared" si="21"/>
        <v>-4</v>
      </c>
      <c r="AM65" s="46">
        <f t="shared" si="34"/>
        <v>9</v>
      </c>
      <c r="AN65" s="48">
        <f t="shared" si="35"/>
        <v>20</v>
      </c>
      <c r="AO65" s="65"/>
      <c r="AP65" s="96">
        <f t="shared" si="22"/>
        <v>9</v>
      </c>
      <c r="AQ65" s="97">
        <f t="shared" si="23"/>
        <v>0</v>
      </c>
      <c r="AR65" s="98">
        <f t="shared" si="24"/>
        <v>9</v>
      </c>
      <c r="AS65" s="98">
        <f t="shared" si="25"/>
        <v>2</v>
      </c>
      <c r="AT65" s="97">
        <f t="shared" si="32"/>
        <v>0</v>
      </c>
      <c r="AU65" s="99">
        <f t="shared" si="26"/>
        <v>0</v>
      </c>
      <c r="AV65" s="97">
        <f t="shared" si="27"/>
        <v>0</v>
      </c>
      <c r="AW65" s="97">
        <f t="shared" si="28"/>
        <v>0</v>
      </c>
      <c r="AX65" s="97">
        <f t="shared" si="29"/>
        <v>0</v>
      </c>
      <c r="AY65" s="97">
        <f t="shared" si="30"/>
        <v>0</v>
      </c>
      <c r="AZ65" s="97">
        <f t="shared" si="33"/>
        <v>0</v>
      </c>
      <c r="BA65" s="97">
        <f t="shared" si="31"/>
        <v>0</v>
      </c>
    </row>
    <row r="66" spans="1:53" x14ac:dyDescent="0.25">
      <c r="A66" s="32" t="s">
        <v>199</v>
      </c>
      <c r="B66" s="4" t="s">
        <v>198</v>
      </c>
      <c r="C66" s="9" t="s">
        <v>257</v>
      </c>
      <c r="D66" s="7">
        <v>2</v>
      </c>
      <c r="E66" s="7">
        <v>0</v>
      </c>
      <c r="F66" s="7">
        <v>0</v>
      </c>
      <c r="G66" s="7">
        <v>3</v>
      </c>
      <c r="H66" s="7">
        <v>1</v>
      </c>
      <c r="I66" s="7">
        <v>1</v>
      </c>
      <c r="J66" s="7">
        <v>1</v>
      </c>
      <c r="K66" s="7">
        <v>2</v>
      </c>
      <c r="L66" s="7">
        <v>2</v>
      </c>
      <c r="M66" s="7">
        <v>1</v>
      </c>
      <c r="N66" s="7">
        <v>2</v>
      </c>
      <c r="O66" s="7">
        <v>1</v>
      </c>
      <c r="P66" s="8"/>
      <c r="Q66" s="7">
        <v>0</v>
      </c>
      <c r="R66" s="7">
        <v>1</v>
      </c>
      <c r="S66" s="7">
        <v>0</v>
      </c>
      <c r="U66" s="9" t="s">
        <v>257</v>
      </c>
      <c r="W66" s="7">
        <v>1</v>
      </c>
      <c r="X66" s="5">
        <v>0</v>
      </c>
      <c r="Y66" s="5">
        <v>1</v>
      </c>
      <c r="Z66" s="5">
        <v>0</v>
      </c>
      <c r="AA66" s="5">
        <v>0</v>
      </c>
      <c r="AB66" s="5">
        <v>0</v>
      </c>
      <c r="AC66" s="5">
        <v>1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K66" s="5">
        <f t="shared" si="20"/>
        <v>12</v>
      </c>
      <c r="AL66" s="5">
        <f t="shared" si="21"/>
        <v>-4</v>
      </c>
      <c r="AM66" s="52">
        <f t="shared" si="34"/>
        <v>8</v>
      </c>
      <c r="AN66" s="48">
        <f t="shared" si="35"/>
        <v>20</v>
      </c>
      <c r="AO66" s="65"/>
      <c r="AP66" s="96">
        <f t="shared" si="22"/>
        <v>8</v>
      </c>
      <c r="AQ66" s="97">
        <f t="shared" si="23"/>
        <v>0</v>
      </c>
      <c r="AR66" s="98">
        <f t="shared" si="24"/>
        <v>8</v>
      </c>
      <c r="AS66" s="98">
        <f t="shared" si="25"/>
        <v>4</v>
      </c>
      <c r="AT66" s="97">
        <f t="shared" si="32"/>
        <v>0</v>
      </c>
      <c r="AU66" s="99">
        <f t="shared" si="26"/>
        <v>0</v>
      </c>
      <c r="AV66" s="97">
        <f t="shared" si="27"/>
        <v>0</v>
      </c>
      <c r="AW66" s="97">
        <f t="shared" si="28"/>
        <v>0</v>
      </c>
      <c r="AX66" s="97">
        <f t="shared" si="29"/>
        <v>0</v>
      </c>
      <c r="AY66" s="97">
        <f t="shared" si="30"/>
        <v>0</v>
      </c>
      <c r="AZ66" s="97">
        <f t="shared" si="33"/>
        <v>0</v>
      </c>
      <c r="BA66" s="97">
        <f t="shared" si="31"/>
        <v>0</v>
      </c>
    </row>
    <row r="67" spans="1:53" x14ac:dyDescent="0.25">
      <c r="A67" s="32" t="s">
        <v>208</v>
      </c>
      <c r="B67" s="4" t="s">
        <v>206</v>
      </c>
      <c r="C67" s="9" t="s">
        <v>255</v>
      </c>
      <c r="D67" s="7">
        <v>2</v>
      </c>
      <c r="E67" s="6">
        <v>1</v>
      </c>
      <c r="F67" s="6">
        <v>0</v>
      </c>
      <c r="G67" s="7">
        <v>2</v>
      </c>
      <c r="H67" s="7">
        <v>1</v>
      </c>
      <c r="I67" s="7">
        <v>1</v>
      </c>
      <c r="J67" s="7">
        <v>1</v>
      </c>
      <c r="K67" s="7">
        <v>2</v>
      </c>
      <c r="L67" s="7">
        <v>2</v>
      </c>
      <c r="M67" s="7">
        <v>1</v>
      </c>
      <c r="N67" s="7">
        <v>1</v>
      </c>
      <c r="O67" s="7">
        <v>2</v>
      </c>
      <c r="P67" s="8"/>
      <c r="Q67" s="7">
        <v>1</v>
      </c>
      <c r="R67" s="7">
        <v>1</v>
      </c>
      <c r="S67" s="7">
        <v>0</v>
      </c>
      <c r="U67" s="9" t="s">
        <v>255</v>
      </c>
      <c r="W67" s="7">
        <v>1</v>
      </c>
      <c r="X67" s="5">
        <v>0</v>
      </c>
      <c r="Y67" s="5">
        <v>1</v>
      </c>
      <c r="Z67" s="5">
        <v>1</v>
      </c>
      <c r="AA67" s="5">
        <v>0</v>
      </c>
      <c r="AB67" s="5">
        <v>0</v>
      </c>
      <c r="AC67" s="5">
        <v>1</v>
      </c>
      <c r="AD67" s="5">
        <v>1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K67" s="5">
        <f t="shared" ref="AK67:AK98" si="36">+SUM(D67:L67)</f>
        <v>12</v>
      </c>
      <c r="AL67" s="5">
        <f t="shared" ref="AL67:AL98" si="37">+SUM(M67:O67)*-1</f>
        <v>-4</v>
      </c>
      <c r="AM67" s="46">
        <f t="shared" si="34"/>
        <v>8</v>
      </c>
      <c r="AN67" s="48">
        <f t="shared" si="35"/>
        <v>46</v>
      </c>
      <c r="AO67" s="65"/>
      <c r="AP67" s="96">
        <f t="shared" ref="AP67:AP98" si="38">+($AM67*W67)+F67</f>
        <v>8</v>
      </c>
      <c r="AQ67" s="96">
        <f t="shared" ref="AQ67:AQ98" si="39">+(($AM67*X67)+(2*D67))*Q67</f>
        <v>4</v>
      </c>
      <c r="AR67" s="98">
        <f t="shared" ref="AR67:AR98" si="40">+(($AM67*Y67)+(2*F67))*R67</f>
        <v>8</v>
      </c>
      <c r="AS67" s="98">
        <f t="shared" ref="AS67:AS98" si="41">+(($AM67*Z67+(2*D67)+2*(E67)))*R67</f>
        <v>14</v>
      </c>
      <c r="AT67" s="97">
        <f t="shared" si="32"/>
        <v>0</v>
      </c>
      <c r="AU67" s="99">
        <f t="shared" ref="AU67:AU98" si="42">+$AM67*AB67*(S67)</f>
        <v>0</v>
      </c>
      <c r="AV67" s="96">
        <f t="shared" ref="AV67:AV98" si="43">+($AM67+(3*D67)-(2*M67))*AD67</f>
        <v>12</v>
      </c>
      <c r="AW67" s="97">
        <f t="shared" ref="AW67:AW98" si="44">+$AM67*AE67</f>
        <v>0</v>
      </c>
      <c r="AX67" s="97">
        <f t="shared" ref="AX67:AX98" si="45">+$AM67*AF67</f>
        <v>0</v>
      </c>
      <c r="AY67" s="97">
        <f t="shared" ref="AY67:AY98" si="46">+(I67+J67+L67+H67+G67)*AG67</f>
        <v>0</v>
      </c>
      <c r="AZ67" s="97">
        <f t="shared" si="33"/>
        <v>0</v>
      </c>
      <c r="BA67" s="97">
        <f t="shared" ref="BA67:BA98" si="47">(G67+H67+I67+J67+K67)*AI67</f>
        <v>0</v>
      </c>
    </row>
    <row r="68" spans="1:53" x14ac:dyDescent="0.25">
      <c r="A68" s="32" t="s">
        <v>209</v>
      </c>
      <c r="B68" s="4" t="s">
        <v>207</v>
      </c>
      <c r="C68" s="9" t="s">
        <v>255</v>
      </c>
      <c r="D68" s="7">
        <v>2</v>
      </c>
      <c r="E68" s="6">
        <v>1</v>
      </c>
      <c r="F68" s="6">
        <v>0</v>
      </c>
      <c r="G68" s="7">
        <v>3</v>
      </c>
      <c r="H68" s="7">
        <v>1</v>
      </c>
      <c r="I68" s="7">
        <v>1</v>
      </c>
      <c r="J68" s="7">
        <v>1</v>
      </c>
      <c r="K68" s="7">
        <v>2</v>
      </c>
      <c r="L68" s="7">
        <v>2</v>
      </c>
      <c r="M68" s="7">
        <v>1</v>
      </c>
      <c r="N68" s="7">
        <v>2</v>
      </c>
      <c r="O68" s="7">
        <v>2</v>
      </c>
      <c r="P68" s="8"/>
      <c r="Q68" s="7">
        <v>1</v>
      </c>
      <c r="R68" s="7">
        <v>1</v>
      </c>
      <c r="S68" s="7">
        <v>1</v>
      </c>
      <c r="U68" s="9" t="s">
        <v>255</v>
      </c>
      <c r="W68" s="7">
        <v>1</v>
      </c>
      <c r="X68" s="5">
        <v>0</v>
      </c>
      <c r="Y68" s="5">
        <v>1</v>
      </c>
      <c r="Z68" s="5">
        <v>1</v>
      </c>
      <c r="AA68" s="5">
        <v>0</v>
      </c>
      <c r="AB68" s="5">
        <v>0</v>
      </c>
      <c r="AC68" s="5">
        <v>1</v>
      </c>
      <c r="AD68" s="5">
        <v>1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K68" s="5">
        <f t="shared" si="36"/>
        <v>13</v>
      </c>
      <c r="AL68" s="5">
        <f t="shared" si="37"/>
        <v>-5</v>
      </c>
      <c r="AM68" s="46">
        <f t="shared" si="34"/>
        <v>8</v>
      </c>
      <c r="AN68" s="48">
        <f t="shared" si="35"/>
        <v>46</v>
      </c>
      <c r="AO68" s="65"/>
      <c r="AP68" s="96">
        <f t="shared" si="38"/>
        <v>8</v>
      </c>
      <c r="AQ68" s="96">
        <f t="shared" si="39"/>
        <v>4</v>
      </c>
      <c r="AR68" s="98">
        <f t="shared" si="40"/>
        <v>8</v>
      </c>
      <c r="AS68" s="98">
        <f t="shared" si="41"/>
        <v>14</v>
      </c>
      <c r="AT68" s="97">
        <f t="shared" ref="AT68:AT99" si="48">+$AM68*AA68</f>
        <v>0</v>
      </c>
      <c r="AU68" s="99">
        <f t="shared" si="42"/>
        <v>0</v>
      </c>
      <c r="AV68" s="96">
        <f t="shared" si="43"/>
        <v>12</v>
      </c>
      <c r="AW68" s="97">
        <f t="shared" si="44"/>
        <v>0</v>
      </c>
      <c r="AX68" s="97">
        <f t="shared" si="45"/>
        <v>0</v>
      </c>
      <c r="AY68" s="97">
        <f t="shared" si="46"/>
        <v>0</v>
      </c>
      <c r="AZ68" s="97">
        <f t="shared" si="33"/>
        <v>0</v>
      </c>
      <c r="BA68" s="97">
        <f t="shared" si="47"/>
        <v>0</v>
      </c>
    </row>
    <row r="69" spans="1:53" x14ac:dyDescent="0.25">
      <c r="A69" s="30" t="s">
        <v>51</v>
      </c>
      <c r="B69" s="2" t="s">
        <v>52</v>
      </c>
      <c r="C69" s="9" t="s">
        <v>254</v>
      </c>
      <c r="D69" s="6">
        <v>3</v>
      </c>
      <c r="E69" s="6">
        <v>3</v>
      </c>
      <c r="F69" s="6">
        <v>1</v>
      </c>
      <c r="G69" s="6">
        <v>2</v>
      </c>
      <c r="H69" s="6">
        <v>1</v>
      </c>
      <c r="I69" s="6">
        <v>1</v>
      </c>
      <c r="J69" s="6">
        <v>1</v>
      </c>
      <c r="K69" s="6">
        <v>3</v>
      </c>
      <c r="L69" s="7">
        <v>3</v>
      </c>
      <c r="M69" s="6">
        <v>1</v>
      </c>
      <c r="N69" s="6">
        <v>3</v>
      </c>
      <c r="O69" s="7">
        <v>1</v>
      </c>
      <c r="P69" s="8"/>
      <c r="Q69" s="7">
        <v>0</v>
      </c>
      <c r="R69" s="7">
        <v>0</v>
      </c>
      <c r="S69" s="7">
        <v>0</v>
      </c>
      <c r="U69" s="9" t="s">
        <v>254</v>
      </c>
      <c r="W69" s="7">
        <v>0</v>
      </c>
      <c r="X69" s="5">
        <v>0</v>
      </c>
      <c r="Y69" s="5">
        <v>1</v>
      </c>
      <c r="Z69" s="5">
        <v>0</v>
      </c>
      <c r="AA69" s="5">
        <v>1</v>
      </c>
      <c r="AB69" s="5">
        <v>0</v>
      </c>
      <c r="AC69" s="5">
        <v>1</v>
      </c>
      <c r="AD69" s="5">
        <v>0</v>
      </c>
      <c r="AE69" s="5">
        <v>1</v>
      </c>
      <c r="AF69" s="5">
        <v>0</v>
      </c>
      <c r="AG69" s="5">
        <v>1</v>
      </c>
      <c r="AH69" s="5">
        <v>0</v>
      </c>
      <c r="AI69" s="5">
        <v>0</v>
      </c>
      <c r="AK69" s="5">
        <f t="shared" si="36"/>
        <v>18</v>
      </c>
      <c r="AL69" s="5">
        <f t="shared" si="37"/>
        <v>-5</v>
      </c>
      <c r="AM69" s="46">
        <f t="shared" si="34"/>
        <v>13</v>
      </c>
      <c r="AN69" s="48">
        <f t="shared" si="35"/>
        <v>35</v>
      </c>
      <c r="AO69" s="65"/>
      <c r="AP69" s="96">
        <f t="shared" si="38"/>
        <v>1</v>
      </c>
      <c r="AQ69" s="97">
        <f t="shared" si="39"/>
        <v>0</v>
      </c>
      <c r="AR69" s="97">
        <f t="shared" si="40"/>
        <v>0</v>
      </c>
      <c r="AS69" s="97">
        <f t="shared" si="41"/>
        <v>0</v>
      </c>
      <c r="AT69" s="101">
        <f t="shared" si="48"/>
        <v>13</v>
      </c>
      <c r="AU69" s="99">
        <f t="shared" si="42"/>
        <v>0</v>
      </c>
      <c r="AV69" s="97">
        <f t="shared" si="43"/>
        <v>0</v>
      </c>
      <c r="AW69" s="101">
        <f t="shared" si="44"/>
        <v>13</v>
      </c>
      <c r="AX69" s="97">
        <f t="shared" si="45"/>
        <v>0</v>
      </c>
      <c r="AY69" s="100">
        <f t="shared" si="46"/>
        <v>8</v>
      </c>
      <c r="AZ69" s="97">
        <f t="shared" si="33"/>
        <v>0</v>
      </c>
      <c r="BA69" s="97">
        <f t="shared" si="47"/>
        <v>0</v>
      </c>
    </row>
    <row r="70" spans="1:53" x14ac:dyDescent="0.25">
      <c r="A70" s="32" t="s">
        <v>407</v>
      </c>
      <c r="B70" s="4" t="s">
        <v>408</v>
      </c>
      <c r="C70" s="9" t="s">
        <v>256</v>
      </c>
      <c r="D70" s="7">
        <v>0</v>
      </c>
      <c r="E70" s="7">
        <v>0</v>
      </c>
      <c r="F70" s="7">
        <v>0</v>
      </c>
      <c r="G70" s="7">
        <v>3</v>
      </c>
      <c r="H70" s="7">
        <v>2</v>
      </c>
      <c r="I70" s="7">
        <v>2</v>
      </c>
      <c r="J70" s="7">
        <v>2</v>
      </c>
      <c r="K70" s="7">
        <v>3</v>
      </c>
      <c r="L70" s="7">
        <v>1</v>
      </c>
      <c r="M70" s="7">
        <v>1</v>
      </c>
      <c r="N70" s="7">
        <v>1</v>
      </c>
      <c r="O70" s="7">
        <v>1</v>
      </c>
      <c r="P70" s="8"/>
      <c r="Q70" s="7">
        <v>0</v>
      </c>
      <c r="R70" s="7">
        <v>1</v>
      </c>
      <c r="S70" s="7">
        <v>3</v>
      </c>
      <c r="U70" s="9" t="s">
        <v>256</v>
      </c>
      <c r="W70" s="7">
        <v>1</v>
      </c>
      <c r="X70" s="5">
        <v>0</v>
      </c>
      <c r="Y70" s="5">
        <v>1</v>
      </c>
      <c r="Z70" s="5">
        <v>0</v>
      </c>
      <c r="AA70" s="5">
        <v>0</v>
      </c>
      <c r="AB70" s="5">
        <v>0</v>
      </c>
      <c r="AC70" s="5">
        <v>1</v>
      </c>
      <c r="AD70" s="5">
        <v>0</v>
      </c>
      <c r="AE70" s="5">
        <v>0</v>
      </c>
      <c r="AF70" s="5">
        <v>0</v>
      </c>
      <c r="AG70" s="5">
        <v>1</v>
      </c>
      <c r="AH70" s="5">
        <v>0</v>
      </c>
      <c r="AI70" s="5">
        <v>1</v>
      </c>
      <c r="AK70" s="5">
        <f t="shared" si="36"/>
        <v>13</v>
      </c>
      <c r="AL70" s="5">
        <f t="shared" si="37"/>
        <v>-3</v>
      </c>
      <c r="AM70" s="46">
        <f t="shared" si="34"/>
        <v>10</v>
      </c>
      <c r="AN70" s="48">
        <f t="shared" si="35"/>
        <v>40</v>
      </c>
      <c r="AO70" s="65"/>
      <c r="AP70" s="96">
        <f t="shared" si="38"/>
        <v>10</v>
      </c>
      <c r="AQ70" s="97">
        <f t="shared" si="39"/>
        <v>0</v>
      </c>
      <c r="AR70" s="98">
        <f t="shared" si="40"/>
        <v>10</v>
      </c>
      <c r="AS70" s="97">
        <f t="shared" si="41"/>
        <v>0</v>
      </c>
      <c r="AT70" s="97">
        <f t="shared" si="48"/>
        <v>0</v>
      </c>
      <c r="AU70" s="99">
        <f t="shared" si="42"/>
        <v>0</v>
      </c>
      <c r="AV70" s="97">
        <f t="shared" si="43"/>
        <v>0</v>
      </c>
      <c r="AW70" s="97">
        <f t="shared" si="44"/>
        <v>0</v>
      </c>
      <c r="AX70" s="97">
        <f t="shared" si="45"/>
        <v>0</v>
      </c>
      <c r="AY70" s="100">
        <f t="shared" si="46"/>
        <v>10</v>
      </c>
      <c r="AZ70" s="97">
        <f t="shared" si="33"/>
        <v>10</v>
      </c>
      <c r="BA70" s="101">
        <f t="shared" si="47"/>
        <v>12</v>
      </c>
    </row>
    <row r="71" spans="1:53" x14ac:dyDescent="0.25">
      <c r="A71" s="30" t="s">
        <v>359</v>
      </c>
      <c r="B71" s="2" t="s">
        <v>360</v>
      </c>
      <c r="C71" s="9" t="s">
        <v>253</v>
      </c>
      <c r="D71" s="6">
        <v>3</v>
      </c>
      <c r="E71" s="6">
        <v>2</v>
      </c>
      <c r="F71" s="6">
        <v>2</v>
      </c>
      <c r="G71" s="6">
        <v>1</v>
      </c>
      <c r="H71" s="6">
        <v>1</v>
      </c>
      <c r="I71" s="6">
        <v>1</v>
      </c>
      <c r="J71" s="6">
        <v>2</v>
      </c>
      <c r="K71" s="6">
        <v>1</v>
      </c>
      <c r="L71" s="7">
        <v>3</v>
      </c>
      <c r="M71" s="6">
        <v>1</v>
      </c>
      <c r="N71" s="6">
        <v>2</v>
      </c>
      <c r="O71" s="7">
        <v>1</v>
      </c>
      <c r="P71" s="8"/>
      <c r="Q71" s="7">
        <v>0</v>
      </c>
      <c r="R71" s="7">
        <v>0</v>
      </c>
      <c r="S71" s="7">
        <v>0</v>
      </c>
      <c r="U71" s="9" t="s">
        <v>254</v>
      </c>
      <c r="W71" s="7">
        <v>1</v>
      </c>
      <c r="X71" s="5">
        <v>0</v>
      </c>
      <c r="Y71" s="5">
        <v>1</v>
      </c>
      <c r="Z71" s="5">
        <v>1</v>
      </c>
      <c r="AA71" s="5">
        <v>0</v>
      </c>
      <c r="AB71" s="5">
        <v>0</v>
      </c>
      <c r="AC71" s="5">
        <v>1</v>
      </c>
      <c r="AD71" s="5">
        <v>0</v>
      </c>
      <c r="AE71" s="5">
        <v>0</v>
      </c>
      <c r="AF71" s="5">
        <v>0</v>
      </c>
      <c r="AG71" s="5">
        <v>1</v>
      </c>
      <c r="AH71" s="5">
        <v>0</v>
      </c>
      <c r="AI71" s="5">
        <v>0</v>
      </c>
      <c r="AK71" s="5">
        <f t="shared" si="36"/>
        <v>16</v>
      </c>
      <c r="AL71" s="5">
        <f t="shared" si="37"/>
        <v>-4</v>
      </c>
      <c r="AM71" s="46">
        <f t="shared" si="34"/>
        <v>12</v>
      </c>
      <c r="AN71" s="48">
        <f t="shared" si="35"/>
        <v>22</v>
      </c>
      <c r="AO71" s="65"/>
      <c r="AP71" s="96">
        <f t="shared" si="38"/>
        <v>14</v>
      </c>
      <c r="AQ71" s="97">
        <f t="shared" si="39"/>
        <v>0</v>
      </c>
      <c r="AR71" s="97">
        <f t="shared" si="40"/>
        <v>0</v>
      </c>
      <c r="AS71" s="97">
        <f t="shared" si="41"/>
        <v>0</v>
      </c>
      <c r="AT71" s="97">
        <f t="shared" si="48"/>
        <v>0</v>
      </c>
      <c r="AU71" s="99">
        <f t="shared" si="42"/>
        <v>0</v>
      </c>
      <c r="AV71" s="97">
        <f t="shared" si="43"/>
        <v>0</v>
      </c>
      <c r="AW71" s="97">
        <f t="shared" si="44"/>
        <v>0</v>
      </c>
      <c r="AX71" s="97">
        <f t="shared" si="45"/>
        <v>0</v>
      </c>
      <c r="AY71" s="100">
        <f t="shared" si="46"/>
        <v>8</v>
      </c>
      <c r="AZ71" s="97">
        <f t="shared" si="33"/>
        <v>0</v>
      </c>
      <c r="BA71" s="97">
        <f t="shared" si="47"/>
        <v>0</v>
      </c>
    </row>
    <row r="72" spans="1:53" x14ac:dyDescent="0.25">
      <c r="A72" s="32" t="s">
        <v>217</v>
      </c>
      <c r="B72" s="4" t="s">
        <v>216</v>
      </c>
      <c r="C72" s="9" t="s">
        <v>253</v>
      </c>
      <c r="D72" s="7">
        <v>2</v>
      </c>
      <c r="E72" s="6">
        <v>3</v>
      </c>
      <c r="F72" s="6">
        <v>2</v>
      </c>
      <c r="G72" s="7">
        <v>1</v>
      </c>
      <c r="H72" s="7">
        <v>1</v>
      </c>
      <c r="I72" s="7">
        <v>1</v>
      </c>
      <c r="J72" s="7">
        <v>1</v>
      </c>
      <c r="K72" s="7">
        <v>2</v>
      </c>
      <c r="L72" s="7">
        <v>2</v>
      </c>
      <c r="M72" s="7">
        <v>1</v>
      </c>
      <c r="N72" s="7">
        <v>1</v>
      </c>
      <c r="O72" s="7">
        <v>1</v>
      </c>
      <c r="P72" s="8"/>
      <c r="Q72" s="7">
        <v>1</v>
      </c>
      <c r="R72" s="7">
        <v>1</v>
      </c>
      <c r="S72" s="7">
        <v>1</v>
      </c>
      <c r="U72" s="9" t="s">
        <v>253</v>
      </c>
      <c r="W72" s="7">
        <v>1</v>
      </c>
      <c r="X72" s="5">
        <v>0</v>
      </c>
      <c r="Y72" s="5">
        <v>1</v>
      </c>
      <c r="Z72" s="5">
        <v>1</v>
      </c>
      <c r="AA72" s="5">
        <v>0</v>
      </c>
      <c r="AB72" s="5">
        <v>0</v>
      </c>
      <c r="AC72" s="5">
        <v>1</v>
      </c>
      <c r="AD72" s="5">
        <v>1</v>
      </c>
      <c r="AE72" s="5">
        <v>0</v>
      </c>
      <c r="AF72" s="5">
        <v>0</v>
      </c>
      <c r="AG72" s="5">
        <v>1</v>
      </c>
      <c r="AH72" s="5">
        <v>0</v>
      </c>
      <c r="AI72" s="5">
        <v>0</v>
      </c>
      <c r="AK72" s="5">
        <f t="shared" si="36"/>
        <v>15</v>
      </c>
      <c r="AL72" s="5">
        <f t="shared" si="37"/>
        <v>-3</v>
      </c>
      <c r="AM72" s="46">
        <f t="shared" si="34"/>
        <v>12</v>
      </c>
      <c r="AN72" s="47">
        <f t="shared" si="35"/>
        <v>78</v>
      </c>
      <c r="AO72" s="65"/>
      <c r="AP72" s="100">
        <f t="shared" si="38"/>
        <v>14</v>
      </c>
      <c r="AQ72" s="96">
        <f t="shared" si="39"/>
        <v>4</v>
      </c>
      <c r="AR72" s="96">
        <f t="shared" si="40"/>
        <v>16</v>
      </c>
      <c r="AS72" s="100">
        <f t="shared" si="41"/>
        <v>22</v>
      </c>
      <c r="AT72" s="97">
        <f t="shared" si="48"/>
        <v>0</v>
      </c>
      <c r="AU72" s="99">
        <f t="shared" si="42"/>
        <v>0</v>
      </c>
      <c r="AV72" s="96">
        <f t="shared" si="43"/>
        <v>16</v>
      </c>
      <c r="AW72" s="97">
        <f t="shared" si="44"/>
        <v>0</v>
      </c>
      <c r="AX72" s="97">
        <f t="shared" si="45"/>
        <v>0</v>
      </c>
      <c r="AY72" s="98">
        <f t="shared" si="46"/>
        <v>6</v>
      </c>
      <c r="AZ72" s="97">
        <f t="shared" si="33"/>
        <v>0</v>
      </c>
      <c r="BA72" s="97">
        <f t="shared" si="47"/>
        <v>0</v>
      </c>
    </row>
    <row r="73" spans="1:53" x14ac:dyDescent="0.25">
      <c r="A73" s="32" t="s">
        <v>418</v>
      </c>
      <c r="B73" s="4" t="s">
        <v>417</v>
      </c>
      <c r="C73" s="9" t="s">
        <v>256</v>
      </c>
      <c r="D73" s="7">
        <v>0</v>
      </c>
      <c r="E73" s="7">
        <v>0</v>
      </c>
      <c r="F73" s="7">
        <v>0</v>
      </c>
      <c r="G73" s="7">
        <v>3</v>
      </c>
      <c r="H73" s="7">
        <v>2</v>
      </c>
      <c r="I73" s="7">
        <v>2</v>
      </c>
      <c r="J73" s="7">
        <v>2</v>
      </c>
      <c r="K73" s="7">
        <v>3</v>
      </c>
      <c r="L73" s="7">
        <v>1</v>
      </c>
      <c r="M73" s="7">
        <v>1</v>
      </c>
      <c r="N73" s="7">
        <v>1</v>
      </c>
      <c r="O73" s="7">
        <v>1</v>
      </c>
      <c r="P73" s="8"/>
      <c r="Q73" s="7">
        <v>0</v>
      </c>
      <c r="R73" s="7">
        <v>1</v>
      </c>
      <c r="S73" s="7">
        <v>3</v>
      </c>
      <c r="U73" s="9" t="s">
        <v>256</v>
      </c>
      <c r="W73" s="7">
        <v>1</v>
      </c>
      <c r="X73" s="5">
        <v>0</v>
      </c>
      <c r="Y73" s="5">
        <v>1</v>
      </c>
      <c r="Z73" s="5">
        <v>0</v>
      </c>
      <c r="AA73" s="5">
        <v>0</v>
      </c>
      <c r="AB73" s="5">
        <v>0</v>
      </c>
      <c r="AC73" s="5">
        <v>1</v>
      </c>
      <c r="AD73" s="5">
        <v>0</v>
      </c>
      <c r="AE73" s="5">
        <v>0</v>
      </c>
      <c r="AF73" s="5">
        <v>0</v>
      </c>
      <c r="AG73" s="5">
        <v>1</v>
      </c>
      <c r="AH73" s="5">
        <v>0</v>
      </c>
      <c r="AI73" s="5">
        <v>1</v>
      </c>
      <c r="AK73" s="5">
        <f t="shared" si="36"/>
        <v>13</v>
      </c>
      <c r="AL73" s="5">
        <f t="shared" si="37"/>
        <v>-3</v>
      </c>
      <c r="AM73" s="46">
        <f t="shared" si="34"/>
        <v>10</v>
      </c>
      <c r="AN73" s="48">
        <f t="shared" si="35"/>
        <v>40</v>
      </c>
      <c r="AO73" s="65"/>
      <c r="AP73" s="96">
        <f t="shared" si="38"/>
        <v>10</v>
      </c>
      <c r="AQ73" s="97">
        <f t="shared" si="39"/>
        <v>0</v>
      </c>
      <c r="AR73" s="98">
        <f t="shared" si="40"/>
        <v>10</v>
      </c>
      <c r="AS73" s="97">
        <f t="shared" si="41"/>
        <v>0</v>
      </c>
      <c r="AT73" s="97">
        <f t="shared" si="48"/>
        <v>0</v>
      </c>
      <c r="AU73" s="99">
        <f t="shared" si="42"/>
        <v>0</v>
      </c>
      <c r="AV73" s="97">
        <f t="shared" si="43"/>
        <v>0</v>
      </c>
      <c r="AW73" s="97">
        <f t="shared" si="44"/>
        <v>0</v>
      </c>
      <c r="AX73" s="97">
        <f t="shared" si="45"/>
        <v>0</v>
      </c>
      <c r="AY73" s="100">
        <f t="shared" si="46"/>
        <v>10</v>
      </c>
      <c r="AZ73" s="97">
        <f t="shared" si="33"/>
        <v>10</v>
      </c>
      <c r="BA73" s="101">
        <f t="shared" si="47"/>
        <v>12</v>
      </c>
    </row>
    <row r="74" spans="1:53" x14ac:dyDescent="0.25">
      <c r="A74" s="30" t="s">
        <v>350</v>
      </c>
      <c r="B74" s="2" t="s">
        <v>349</v>
      </c>
      <c r="C74" s="9" t="s">
        <v>254</v>
      </c>
      <c r="D74" s="6">
        <v>2</v>
      </c>
      <c r="E74" s="6">
        <v>3</v>
      </c>
      <c r="F74" s="6">
        <v>1</v>
      </c>
      <c r="G74" s="6">
        <v>1</v>
      </c>
      <c r="H74" s="6">
        <v>1</v>
      </c>
      <c r="I74" s="6">
        <v>2</v>
      </c>
      <c r="J74" s="6">
        <v>1</v>
      </c>
      <c r="K74" s="6">
        <v>1</v>
      </c>
      <c r="L74" s="7">
        <v>3</v>
      </c>
      <c r="M74" s="6">
        <v>1</v>
      </c>
      <c r="N74" s="6">
        <v>1</v>
      </c>
      <c r="O74" s="7">
        <v>2</v>
      </c>
      <c r="P74" s="8"/>
      <c r="Q74" s="7">
        <v>0</v>
      </c>
      <c r="R74" s="7">
        <v>1</v>
      </c>
      <c r="S74" s="7">
        <v>3</v>
      </c>
      <c r="U74" s="9" t="s">
        <v>254</v>
      </c>
      <c r="W74" s="7">
        <v>1</v>
      </c>
      <c r="X74" s="5">
        <v>0</v>
      </c>
      <c r="Y74" s="5">
        <v>1</v>
      </c>
      <c r="Z74" s="5">
        <v>0</v>
      </c>
      <c r="AA74" s="5">
        <v>0</v>
      </c>
      <c r="AB74" s="5">
        <v>1</v>
      </c>
      <c r="AC74" s="5">
        <v>1</v>
      </c>
      <c r="AD74" s="5">
        <v>0</v>
      </c>
      <c r="AE74" s="5">
        <v>0</v>
      </c>
      <c r="AF74" s="5">
        <v>0</v>
      </c>
      <c r="AG74" s="5">
        <v>1</v>
      </c>
      <c r="AH74" s="5">
        <v>0</v>
      </c>
      <c r="AI74" s="5">
        <v>0</v>
      </c>
      <c r="AK74" s="5">
        <f t="shared" si="36"/>
        <v>15</v>
      </c>
      <c r="AL74" s="5">
        <f t="shared" si="37"/>
        <v>-4</v>
      </c>
      <c r="AM74" s="46">
        <f t="shared" si="34"/>
        <v>11</v>
      </c>
      <c r="AN74" s="47">
        <f t="shared" si="35"/>
        <v>76</v>
      </c>
      <c r="AO74" s="65"/>
      <c r="AP74" s="100">
        <f t="shared" si="38"/>
        <v>12</v>
      </c>
      <c r="AQ74" s="97">
        <f t="shared" si="39"/>
        <v>0</v>
      </c>
      <c r="AR74" s="96">
        <f t="shared" si="40"/>
        <v>13</v>
      </c>
      <c r="AS74" s="98">
        <f t="shared" si="41"/>
        <v>10</v>
      </c>
      <c r="AT74" s="97">
        <f t="shared" si="48"/>
        <v>0</v>
      </c>
      <c r="AU74" s="100">
        <f t="shared" si="42"/>
        <v>33</v>
      </c>
      <c r="AV74" s="97">
        <f t="shared" si="43"/>
        <v>0</v>
      </c>
      <c r="AW74" s="97">
        <f t="shared" si="44"/>
        <v>0</v>
      </c>
      <c r="AX74" s="97">
        <f t="shared" si="45"/>
        <v>0</v>
      </c>
      <c r="AY74" s="100">
        <f t="shared" si="46"/>
        <v>8</v>
      </c>
      <c r="AZ74" s="97">
        <f t="shared" si="33"/>
        <v>0</v>
      </c>
      <c r="BA74" s="97">
        <f t="shared" si="47"/>
        <v>0</v>
      </c>
    </row>
    <row r="75" spans="1:53" x14ac:dyDescent="0.25">
      <c r="A75" s="30" t="s">
        <v>53</v>
      </c>
      <c r="B75" s="2" t="s">
        <v>54</v>
      </c>
      <c r="C75" s="9" t="s">
        <v>253</v>
      </c>
      <c r="D75" s="6">
        <v>3</v>
      </c>
      <c r="E75" s="6">
        <v>3</v>
      </c>
      <c r="F75" s="6">
        <v>2</v>
      </c>
      <c r="G75" s="6">
        <v>2</v>
      </c>
      <c r="H75" s="6">
        <v>2</v>
      </c>
      <c r="I75" s="6">
        <v>3</v>
      </c>
      <c r="J75" s="6">
        <v>3</v>
      </c>
      <c r="K75" s="6">
        <v>2</v>
      </c>
      <c r="L75" s="7">
        <v>3</v>
      </c>
      <c r="M75" s="6">
        <v>3</v>
      </c>
      <c r="N75" s="6">
        <v>1</v>
      </c>
      <c r="O75" s="7">
        <v>2</v>
      </c>
      <c r="P75" s="8"/>
      <c r="Q75" s="7">
        <v>0</v>
      </c>
      <c r="R75" s="7">
        <v>0</v>
      </c>
      <c r="S75" s="7">
        <v>3</v>
      </c>
      <c r="U75" s="9" t="s">
        <v>253</v>
      </c>
      <c r="W75" s="7">
        <v>1</v>
      </c>
      <c r="X75" s="5">
        <v>0</v>
      </c>
      <c r="Y75" s="5">
        <v>1</v>
      </c>
      <c r="Z75" s="5">
        <v>0</v>
      </c>
      <c r="AA75" s="5">
        <v>0</v>
      </c>
      <c r="AB75" s="5">
        <v>1</v>
      </c>
      <c r="AC75" s="5">
        <v>1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K75" s="5">
        <f t="shared" si="36"/>
        <v>23</v>
      </c>
      <c r="AL75" s="5">
        <f t="shared" si="37"/>
        <v>-6</v>
      </c>
      <c r="AM75" s="50">
        <f t="shared" si="34"/>
        <v>17</v>
      </c>
      <c r="AN75" s="47">
        <f t="shared" si="35"/>
        <v>70</v>
      </c>
      <c r="AO75" s="65"/>
      <c r="AP75" s="101">
        <f t="shared" si="38"/>
        <v>19</v>
      </c>
      <c r="AQ75" s="97">
        <f t="shared" si="39"/>
        <v>0</v>
      </c>
      <c r="AR75" s="97">
        <f t="shared" si="40"/>
        <v>0</v>
      </c>
      <c r="AS75" s="97">
        <f t="shared" si="41"/>
        <v>0</v>
      </c>
      <c r="AT75" s="97">
        <f t="shared" si="48"/>
        <v>0</v>
      </c>
      <c r="AU75" s="101">
        <f t="shared" si="42"/>
        <v>51</v>
      </c>
      <c r="AV75" s="97">
        <f t="shared" si="43"/>
        <v>0</v>
      </c>
      <c r="AW75" s="97">
        <f t="shared" si="44"/>
        <v>0</v>
      </c>
      <c r="AX75" s="97">
        <f t="shared" si="45"/>
        <v>0</v>
      </c>
      <c r="AY75" s="97">
        <f t="shared" si="46"/>
        <v>0</v>
      </c>
      <c r="AZ75" s="97">
        <f t="shared" si="33"/>
        <v>0</v>
      </c>
      <c r="BA75" s="97">
        <f t="shared" si="47"/>
        <v>0</v>
      </c>
    </row>
    <row r="76" spans="1:53" x14ac:dyDescent="0.25">
      <c r="A76" s="30" t="s">
        <v>145</v>
      </c>
      <c r="B76" s="2" t="s">
        <v>144</v>
      </c>
      <c r="C76" s="9" t="s">
        <v>253</v>
      </c>
      <c r="D76" s="6">
        <v>3</v>
      </c>
      <c r="E76" s="6">
        <v>3</v>
      </c>
      <c r="F76" s="6">
        <v>2</v>
      </c>
      <c r="G76" s="6">
        <v>1</v>
      </c>
      <c r="H76" s="6">
        <v>1</v>
      </c>
      <c r="I76" s="6">
        <v>3</v>
      </c>
      <c r="J76" s="6">
        <v>3</v>
      </c>
      <c r="K76" s="6">
        <v>3</v>
      </c>
      <c r="L76" s="7">
        <v>3</v>
      </c>
      <c r="M76" s="6">
        <v>2</v>
      </c>
      <c r="N76" s="6">
        <v>2</v>
      </c>
      <c r="O76" s="7">
        <v>2</v>
      </c>
      <c r="P76" s="8"/>
      <c r="Q76" s="7">
        <v>0</v>
      </c>
      <c r="R76" s="7">
        <v>0</v>
      </c>
      <c r="S76" s="7">
        <v>3</v>
      </c>
      <c r="U76" s="9" t="s">
        <v>253</v>
      </c>
      <c r="W76" s="7">
        <v>1</v>
      </c>
      <c r="X76" s="5">
        <v>0</v>
      </c>
      <c r="Y76" s="5">
        <v>1</v>
      </c>
      <c r="Z76" s="5">
        <v>0</v>
      </c>
      <c r="AA76" s="5">
        <v>0</v>
      </c>
      <c r="AB76" s="5">
        <v>1</v>
      </c>
      <c r="AC76" s="5">
        <v>1</v>
      </c>
      <c r="AD76" s="5">
        <v>0</v>
      </c>
      <c r="AE76" s="5">
        <v>0</v>
      </c>
      <c r="AF76" s="5">
        <v>0</v>
      </c>
      <c r="AG76" s="5">
        <v>1</v>
      </c>
      <c r="AH76" s="5">
        <v>0</v>
      </c>
      <c r="AI76" s="5">
        <v>0</v>
      </c>
      <c r="AK76" s="5">
        <f t="shared" si="36"/>
        <v>22</v>
      </c>
      <c r="AL76" s="5">
        <f t="shared" si="37"/>
        <v>-6</v>
      </c>
      <c r="AM76" s="50">
        <f t="shared" si="34"/>
        <v>16</v>
      </c>
      <c r="AN76" s="47">
        <f t="shared" si="35"/>
        <v>77</v>
      </c>
      <c r="AO76" s="65"/>
      <c r="AP76" s="101">
        <f t="shared" si="38"/>
        <v>18</v>
      </c>
      <c r="AQ76" s="97">
        <f t="shared" si="39"/>
        <v>0</v>
      </c>
      <c r="AR76" s="97">
        <f t="shared" si="40"/>
        <v>0</v>
      </c>
      <c r="AS76" s="97">
        <f t="shared" si="41"/>
        <v>0</v>
      </c>
      <c r="AT76" s="97">
        <f t="shared" si="48"/>
        <v>0</v>
      </c>
      <c r="AU76" s="101">
        <f t="shared" si="42"/>
        <v>48</v>
      </c>
      <c r="AV76" s="97">
        <f t="shared" si="43"/>
        <v>0</v>
      </c>
      <c r="AW76" s="97">
        <f t="shared" si="44"/>
        <v>0</v>
      </c>
      <c r="AX76" s="97">
        <f t="shared" si="45"/>
        <v>0</v>
      </c>
      <c r="AY76" s="101">
        <f t="shared" si="46"/>
        <v>11</v>
      </c>
      <c r="AZ76" s="97">
        <f t="shared" si="33"/>
        <v>0</v>
      </c>
      <c r="BA76" s="97">
        <f t="shared" si="47"/>
        <v>0</v>
      </c>
    </row>
    <row r="77" spans="1:53" x14ac:dyDescent="0.25">
      <c r="A77" s="30" t="s">
        <v>154</v>
      </c>
      <c r="B77" s="2" t="s">
        <v>153</v>
      </c>
      <c r="C77" s="9" t="s">
        <v>253</v>
      </c>
      <c r="D77" s="6">
        <v>3</v>
      </c>
      <c r="E77" s="6">
        <v>3</v>
      </c>
      <c r="F77" s="6">
        <v>2</v>
      </c>
      <c r="G77" s="6">
        <v>3</v>
      </c>
      <c r="H77" s="6">
        <v>3</v>
      </c>
      <c r="I77" s="6">
        <v>3</v>
      </c>
      <c r="J77" s="6">
        <v>2</v>
      </c>
      <c r="K77" s="6">
        <v>3</v>
      </c>
      <c r="L77" s="7">
        <v>3</v>
      </c>
      <c r="M77" s="6">
        <v>2</v>
      </c>
      <c r="N77" s="6">
        <v>2</v>
      </c>
      <c r="O77" s="7">
        <v>2</v>
      </c>
      <c r="P77" s="8"/>
      <c r="Q77" s="7">
        <v>0</v>
      </c>
      <c r="R77" s="7">
        <v>1</v>
      </c>
      <c r="S77" s="7">
        <v>2</v>
      </c>
      <c r="U77" s="9" t="s">
        <v>253</v>
      </c>
      <c r="W77" s="7">
        <v>1</v>
      </c>
      <c r="X77" s="5">
        <v>0</v>
      </c>
      <c r="Y77" s="5">
        <v>1</v>
      </c>
      <c r="Z77" s="5">
        <v>0</v>
      </c>
      <c r="AA77" s="5">
        <v>0</v>
      </c>
      <c r="AB77" s="5">
        <v>1</v>
      </c>
      <c r="AC77" s="5">
        <v>1</v>
      </c>
      <c r="AD77" s="5">
        <v>0</v>
      </c>
      <c r="AE77" s="5">
        <v>0</v>
      </c>
      <c r="AF77" s="5">
        <v>0</v>
      </c>
      <c r="AG77" s="5">
        <v>1</v>
      </c>
      <c r="AH77" s="5">
        <v>0</v>
      </c>
      <c r="AI77" s="5">
        <v>0</v>
      </c>
      <c r="AK77" s="5">
        <f t="shared" si="36"/>
        <v>25</v>
      </c>
      <c r="AL77" s="5">
        <f t="shared" si="37"/>
        <v>-6</v>
      </c>
      <c r="AM77" s="50">
        <f t="shared" si="34"/>
        <v>19</v>
      </c>
      <c r="AN77" s="49">
        <f t="shared" si="35"/>
        <v>108</v>
      </c>
      <c r="AO77" s="64"/>
      <c r="AP77" s="101">
        <f t="shared" si="38"/>
        <v>21</v>
      </c>
      <c r="AQ77" s="97">
        <f t="shared" si="39"/>
        <v>0</v>
      </c>
      <c r="AR77" s="101">
        <f t="shared" si="40"/>
        <v>23</v>
      </c>
      <c r="AS77" s="98">
        <f t="shared" si="41"/>
        <v>12</v>
      </c>
      <c r="AT77" s="97">
        <f t="shared" si="48"/>
        <v>0</v>
      </c>
      <c r="AU77" s="101">
        <f t="shared" si="42"/>
        <v>38</v>
      </c>
      <c r="AV77" s="97">
        <f t="shared" si="43"/>
        <v>0</v>
      </c>
      <c r="AW77" s="97">
        <f t="shared" si="44"/>
        <v>0</v>
      </c>
      <c r="AX77" s="97">
        <f t="shared" si="45"/>
        <v>0</v>
      </c>
      <c r="AY77" s="101">
        <f t="shared" si="46"/>
        <v>14</v>
      </c>
      <c r="AZ77" s="97">
        <f t="shared" si="33"/>
        <v>0</v>
      </c>
      <c r="BA77" s="97">
        <f t="shared" si="47"/>
        <v>0</v>
      </c>
    </row>
    <row r="78" spans="1:53" x14ac:dyDescent="0.25">
      <c r="A78" s="30" t="s">
        <v>55</v>
      </c>
      <c r="B78" s="2" t="s">
        <v>56</v>
      </c>
      <c r="C78" s="9" t="s">
        <v>254</v>
      </c>
      <c r="D78" s="6">
        <v>2</v>
      </c>
      <c r="E78" s="6">
        <v>3</v>
      </c>
      <c r="F78" s="6">
        <v>1</v>
      </c>
      <c r="G78" s="6">
        <v>1</v>
      </c>
      <c r="H78" s="6">
        <v>2</v>
      </c>
      <c r="I78" s="6">
        <v>2</v>
      </c>
      <c r="J78" s="6">
        <v>2</v>
      </c>
      <c r="K78" s="6">
        <v>3</v>
      </c>
      <c r="L78" s="7">
        <v>2</v>
      </c>
      <c r="M78" s="6">
        <v>2</v>
      </c>
      <c r="N78" s="6">
        <v>2</v>
      </c>
      <c r="O78" s="7">
        <v>2</v>
      </c>
      <c r="P78" s="8"/>
      <c r="Q78" s="7">
        <v>0</v>
      </c>
      <c r="R78" s="7">
        <v>1</v>
      </c>
      <c r="S78" s="7">
        <v>1</v>
      </c>
      <c r="U78" s="9" t="s">
        <v>254</v>
      </c>
      <c r="W78" s="7">
        <v>1</v>
      </c>
      <c r="X78" s="5">
        <v>0</v>
      </c>
      <c r="Y78" s="5">
        <v>1</v>
      </c>
      <c r="Z78" s="5">
        <v>1</v>
      </c>
      <c r="AA78" s="5">
        <v>0</v>
      </c>
      <c r="AB78" s="5">
        <v>1</v>
      </c>
      <c r="AC78" s="5">
        <v>1</v>
      </c>
      <c r="AD78" s="5">
        <v>0</v>
      </c>
      <c r="AE78" s="5">
        <v>0</v>
      </c>
      <c r="AF78" s="5">
        <v>1</v>
      </c>
      <c r="AG78" s="5">
        <v>1</v>
      </c>
      <c r="AH78" s="5">
        <v>0</v>
      </c>
      <c r="AI78" s="5">
        <v>0</v>
      </c>
      <c r="AK78" s="5">
        <f t="shared" si="36"/>
        <v>18</v>
      </c>
      <c r="AL78" s="5">
        <f t="shared" si="37"/>
        <v>-6</v>
      </c>
      <c r="AM78" s="46">
        <f t="shared" si="34"/>
        <v>12</v>
      </c>
      <c r="AN78" s="49">
        <f t="shared" si="35"/>
        <v>82</v>
      </c>
      <c r="AO78" s="64"/>
      <c r="AP78" s="100">
        <f t="shared" si="38"/>
        <v>13</v>
      </c>
      <c r="AQ78" s="97">
        <f t="shared" si="39"/>
        <v>0</v>
      </c>
      <c r="AR78" s="96">
        <f t="shared" si="40"/>
        <v>14</v>
      </c>
      <c r="AS78" s="100">
        <f t="shared" si="41"/>
        <v>22</v>
      </c>
      <c r="AT78" s="97">
        <f t="shared" si="48"/>
        <v>0</v>
      </c>
      <c r="AU78" s="96">
        <f t="shared" si="42"/>
        <v>12</v>
      </c>
      <c r="AV78" s="97">
        <f t="shared" si="43"/>
        <v>0</v>
      </c>
      <c r="AW78" s="97">
        <f t="shared" si="44"/>
        <v>0</v>
      </c>
      <c r="AX78" s="101">
        <f t="shared" si="45"/>
        <v>12</v>
      </c>
      <c r="AY78" s="100">
        <f t="shared" si="46"/>
        <v>9</v>
      </c>
      <c r="AZ78" s="97">
        <f t="shared" si="33"/>
        <v>0</v>
      </c>
      <c r="BA78" s="97">
        <f t="shared" si="47"/>
        <v>0</v>
      </c>
    </row>
    <row r="79" spans="1:53" x14ac:dyDescent="0.25">
      <c r="A79" s="32" t="s">
        <v>328</v>
      </c>
      <c r="B79" s="4" t="s">
        <v>220</v>
      </c>
      <c r="C79" s="9" t="s">
        <v>255</v>
      </c>
      <c r="D79" s="7">
        <v>2</v>
      </c>
      <c r="E79" s="6">
        <v>1</v>
      </c>
      <c r="F79" s="6">
        <v>0</v>
      </c>
      <c r="G79" s="7">
        <v>2</v>
      </c>
      <c r="H79" s="7">
        <v>1</v>
      </c>
      <c r="I79" s="7">
        <v>2</v>
      </c>
      <c r="J79" s="7">
        <v>2</v>
      </c>
      <c r="K79" s="7">
        <v>2</v>
      </c>
      <c r="L79" s="7">
        <v>2</v>
      </c>
      <c r="M79" s="7">
        <v>1</v>
      </c>
      <c r="N79" s="7">
        <v>2</v>
      </c>
      <c r="O79" s="7">
        <v>2</v>
      </c>
      <c r="P79" s="8"/>
      <c r="Q79" s="7">
        <v>0</v>
      </c>
      <c r="R79" s="7">
        <v>1</v>
      </c>
      <c r="S79" s="7">
        <v>2</v>
      </c>
      <c r="U79" s="9" t="s">
        <v>255</v>
      </c>
      <c r="W79" s="7">
        <v>1</v>
      </c>
      <c r="X79" s="5">
        <v>0</v>
      </c>
      <c r="Y79" s="5">
        <v>1</v>
      </c>
      <c r="Z79" s="5">
        <v>0</v>
      </c>
      <c r="AA79" s="5">
        <v>0</v>
      </c>
      <c r="AB79" s="5">
        <v>1</v>
      </c>
      <c r="AC79" s="5">
        <v>1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K79" s="5">
        <f t="shared" si="36"/>
        <v>14</v>
      </c>
      <c r="AL79" s="5">
        <f t="shared" si="37"/>
        <v>-5</v>
      </c>
      <c r="AM79" s="46">
        <f t="shared" si="34"/>
        <v>9</v>
      </c>
      <c r="AN79" s="48">
        <f t="shared" si="35"/>
        <v>42</v>
      </c>
      <c r="AO79" s="65"/>
      <c r="AP79" s="96">
        <f t="shared" si="38"/>
        <v>9</v>
      </c>
      <c r="AQ79" s="97">
        <f t="shared" si="39"/>
        <v>0</v>
      </c>
      <c r="AR79" s="96">
        <f t="shared" si="40"/>
        <v>9</v>
      </c>
      <c r="AS79" s="98">
        <f t="shared" si="41"/>
        <v>6</v>
      </c>
      <c r="AT79" s="97">
        <f t="shared" si="48"/>
        <v>0</v>
      </c>
      <c r="AU79" s="100">
        <f t="shared" si="42"/>
        <v>18</v>
      </c>
      <c r="AV79" s="97">
        <f t="shared" si="43"/>
        <v>0</v>
      </c>
      <c r="AW79" s="97">
        <f t="shared" si="44"/>
        <v>0</v>
      </c>
      <c r="AX79" s="97">
        <f t="shared" si="45"/>
        <v>0</v>
      </c>
      <c r="AY79" s="97">
        <f t="shared" si="46"/>
        <v>0</v>
      </c>
      <c r="AZ79" s="97">
        <f t="shared" ref="AZ79:AZ88" si="49">+$AM79*AI79</f>
        <v>0</v>
      </c>
      <c r="BA79" s="97">
        <f t="shared" si="47"/>
        <v>0</v>
      </c>
    </row>
    <row r="80" spans="1:53" x14ac:dyDescent="0.25">
      <c r="A80" s="32" t="s">
        <v>219</v>
      </c>
      <c r="B80" s="4" t="s">
        <v>218</v>
      </c>
      <c r="C80" s="9" t="s">
        <v>254</v>
      </c>
      <c r="D80" s="7">
        <v>3</v>
      </c>
      <c r="E80" s="6">
        <v>3</v>
      </c>
      <c r="F80" s="6">
        <v>1</v>
      </c>
      <c r="G80" s="7">
        <v>1</v>
      </c>
      <c r="H80" s="7">
        <v>1</v>
      </c>
      <c r="I80" s="7">
        <v>2</v>
      </c>
      <c r="J80" s="7">
        <v>1</v>
      </c>
      <c r="K80" s="7">
        <v>2</v>
      </c>
      <c r="L80" s="7">
        <v>2</v>
      </c>
      <c r="M80" s="7">
        <v>1</v>
      </c>
      <c r="N80" s="7">
        <v>2</v>
      </c>
      <c r="O80" s="7">
        <v>2</v>
      </c>
      <c r="P80" s="8"/>
      <c r="Q80" s="7">
        <v>0</v>
      </c>
      <c r="R80" s="7">
        <v>1</v>
      </c>
      <c r="S80" s="7">
        <v>1</v>
      </c>
      <c r="U80" s="9" t="s">
        <v>254</v>
      </c>
      <c r="W80" s="7">
        <v>1</v>
      </c>
      <c r="X80" s="5">
        <v>0</v>
      </c>
      <c r="Y80" s="5">
        <v>1</v>
      </c>
      <c r="Z80" s="5">
        <v>0</v>
      </c>
      <c r="AA80" s="5">
        <v>0</v>
      </c>
      <c r="AB80" s="5">
        <v>1</v>
      </c>
      <c r="AC80" s="5">
        <v>1</v>
      </c>
      <c r="AD80" s="5">
        <v>1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K80" s="5">
        <f t="shared" si="36"/>
        <v>16</v>
      </c>
      <c r="AL80" s="5">
        <f t="shared" si="37"/>
        <v>-5</v>
      </c>
      <c r="AM80" s="46">
        <f t="shared" si="34"/>
        <v>11</v>
      </c>
      <c r="AN80" s="47">
        <f t="shared" si="35"/>
        <v>66</v>
      </c>
      <c r="AO80" s="65"/>
      <c r="AP80" s="100">
        <f t="shared" si="38"/>
        <v>12</v>
      </c>
      <c r="AQ80" s="97">
        <f t="shared" si="39"/>
        <v>0</v>
      </c>
      <c r="AR80" s="96">
        <f t="shared" si="40"/>
        <v>13</v>
      </c>
      <c r="AS80" s="98">
        <f t="shared" si="41"/>
        <v>12</v>
      </c>
      <c r="AT80" s="97">
        <f t="shared" si="48"/>
        <v>0</v>
      </c>
      <c r="AU80" s="96">
        <f t="shared" si="42"/>
        <v>11</v>
      </c>
      <c r="AV80" s="100">
        <f t="shared" si="43"/>
        <v>18</v>
      </c>
      <c r="AW80" s="97">
        <f t="shared" si="44"/>
        <v>0</v>
      </c>
      <c r="AX80" s="97">
        <f t="shared" si="45"/>
        <v>0</v>
      </c>
      <c r="AY80" s="97">
        <f t="shared" si="46"/>
        <v>0</v>
      </c>
      <c r="AZ80" s="97">
        <f t="shared" si="49"/>
        <v>0</v>
      </c>
      <c r="BA80" s="97">
        <f t="shared" si="47"/>
        <v>0</v>
      </c>
    </row>
    <row r="81" spans="1:53" x14ac:dyDescent="0.25">
      <c r="A81" s="30" t="s">
        <v>57</v>
      </c>
      <c r="B81" s="2" t="s">
        <v>56</v>
      </c>
      <c r="C81" s="9" t="s">
        <v>254</v>
      </c>
      <c r="D81" s="6">
        <v>2</v>
      </c>
      <c r="E81" s="6">
        <v>3</v>
      </c>
      <c r="F81" s="6">
        <v>1</v>
      </c>
      <c r="G81" s="6">
        <v>1</v>
      </c>
      <c r="H81" s="6">
        <v>2</v>
      </c>
      <c r="I81" s="6">
        <v>2</v>
      </c>
      <c r="J81" s="6">
        <v>2</v>
      </c>
      <c r="K81" s="6">
        <v>3</v>
      </c>
      <c r="L81" s="7">
        <v>2</v>
      </c>
      <c r="M81" s="6">
        <v>2</v>
      </c>
      <c r="N81" s="6">
        <v>2</v>
      </c>
      <c r="O81" s="7">
        <v>2</v>
      </c>
      <c r="P81" s="8"/>
      <c r="Q81" s="7">
        <v>0</v>
      </c>
      <c r="R81" s="7">
        <v>1</v>
      </c>
      <c r="S81" s="7">
        <v>1</v>
      </c>
      <c r="U81" s="9" t="s">
        <v>254</v>
      </c>
      <c r="W81" s="7">
        <v>1</v>
      </c>
      <c r="X81" s="5">
        <v>0</v>
      </c>
      <c r="Y81" s="5">
        <v>1</v>
      </c>
      <c r="Z81" s="5">
        <v>1</v>
      </c>
      <c r="AA81" s="5">
        <v>0</v>
      </c>
      <c r="AB81" s="5">
        <v>1</v>
      </c>
      <c r="AC81" s="5">
        <v>1</v>
      </c>
      <c r="AD81" s="5">
        <v>0</v>
      </c>
      <c r="AE81" s="5">
        <v>0</v>
      </c>
      <c r="AF81" s="5">
        <v>1</v>
      </c>
      <c r="AG81" s="5">
        <v>1</v>
      </c>
      <c r="AH81" s="5">
        <v>0</v>
      </c>
      <c r="AI81" s="5">
        <v>0</v>
      </c>
      <c r="AK81" s="5">
        <f t="shared" si="36"/>
        <v>18</v>
      </c>
      <c r="AL81" s="5">
        <f t="shared" si="37"/>
        <v>-6</v>
      </c>
      <c r="AM81" s="46">
        <f t="shared" si="34"/>
        <v>12</v>
      </c>
      <c r="AN81" s="49">
        <f t="shared" si="35"/>
        <v>82</v>
      </c>
      <c r="AO81" s="64"/>
      <c r="AP81" s="100">
        <f t="shared" si="38"/>
        <v>13</v>
      </c>
      <c r="AQ81" s="97">
        <f t="shared" si="39"/>
        <v>0</v>
      </c>
      <c r="AR81" s="96">
        <f t="shared" si="40"/>
        <v>14</v>
      </c>
      <c r="AS81" s="100">
        <f t="shared" si="41"/>
        <v>22</v>
      </c>
      <c r="AT81" s="97">
        <f t="shared" si="48"/>
        <v>0</v>
      </c>
      <c r="AU81" s="96">
        <f t="shared" si="42"/>
        <v>12</v>
      </c>
      <c r="AV81" s="97">
        <f t="shared" si="43"/>
        <v>0</v>
      </c>
      <c r="AW81" s="97">
        <f t="shared" si="44"/>
        <v>0</v>
      </c>
      <c r="AX81" s="101">
        <f t="shared" si="45"/>
        <v>12</v>
      </c>
      <c r="AY81" s="100">
        <f t="shared" si="46"/>
        <v>9</v>
      </c>
      <c r="AZ81" s="97">
        <f t="shared" si="49"/>
        <v>0</v>
      </c>
      <c r="BA81" s="97">
        <f t="shared" si="47"/>
        <v>0</v>
      </c>
    </row>
    <row r="82" spans="1:53" x14ac:dyDescent="0.25">
      <c r="A82" s="30" t="s">
        <v>58</v>
      </c>
      <c r="B82" s="2" t="s">
        <v>59</v>
      </c>
      <c r="C82" s="9" t="s">
        <v>255</v>
      </c>
      <c r="D82" s="6">
        <v>2</v>
      </c>
      <c r="E82" s="6">
        <v>1</v>
      </c>
      <c r="F82" s="6">
        <v>0</v>
      </c>
      <c r="G82" s="6">
        <v>3</v>
      </c>
      <c r="H82" s="6">
        <v>3</v>
      </c>
      <c r="I82" s="6">
        <v>1</v>
      </c>
      <c r="J82" s="6">
        <v>1</v>
      </c>
      <c r="K82" s="6">
        <v>2</v>
      </c>
      <c r="L82" s="7">
        <v>3</v>
      </c>
      <c r="M82" s="6">
        <v>1</v>
      </c>
      <c r="N82" s="6">
        <v>3</v>
      </c>
      <c r="O82" s="7">
        <v>2</v>
      </c>
      <c r="P82" s="8"/>
      <c r="Q82" s="7">
        <v>1</v>
      </c>
      <c r="R82" s="7">
        <v>1</v>
      </c>
      <c r="S82" s="7">
        <v>2</v>
      </c>
      <c r="U82" s="9" t="s">
        <v>255</v>
      </c>
      <c r="W82" s="7">
        <v>1</v>
      </c>
      <c r="X82" s="5">
        <v>0</v>
      </c>
      <c r="Y82" s="5">
        <v>1</v>
      </c>
      <c r="Z82" s="5">
        <v>0</v>
      </c>
      <c r="AA82" s="5">
        <v>0</v>
      </c>
      <c r="AB82" s="5">
        <v>0</v>
      </c>
      <c r="AC82" s="5">
        <v>1</v>
      </c>
      <c r="AD82" s="5">
        <v>1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K82" s="5">
        <f t="shared" si="36"/>
        <v>16</v>
      </c>
      <c r="AL82" s="5">
        <f t="shared" si="37"/>
        <v>-6</v>
      </c>
      <c r="AM82" s="46">
        <f t="shared" si="34"/>
        <v>10</v>
      </c>
      <c r="AN82" s="48">
        <f t="shared" si="35"/>
        <v>44</v>
      </c>
      <c r="AO82" s="65"/>
      <c r="AP82" s="96">
        <f t="shared" si="38"/>
        <v>10</v>
      </c>
      <c r="AQ82" s="96">
        <f t="shared" si="39"/>
        <v>4</v>
      </c>
      <c r="AR82" s="96">
        <f t="shared" si="40"/>
        <v>10</v>
      </c>
      <c r="AS82" s="98">
        <f t="shared" si="41"/>
        <v>6</v>
      </c>
      <c r="AT82" s="97">
        <f t="shared" si="48"/>
        <v>0</v>
      </c>
      <c r="AU82" s="99">
        <f t="shared" si="42"/>
        <v>0</v>
      </c>
      <c r="AV82" s="96">
        <f t="shared" si="43"/>
        <v>14</v>
      </c>
      <c r="AW82" s="97">
        <f t="shared" si="44"/>
        <v>0</v>
      </c>
      <c r="AX82" s="97">
        <f t="shared" si="45"/>
        <v>0</v>
      </c>
      <c r="AY82" s="97">
        <f t="shared" si="46"/>
        <v>0</v>
      </c>
      <c r="AZ82" s="97">
        <f t="shared" si="49"/>
        <v>0</v>
      </c>
      <c r="BA82" s="97">
        <f t="shared" si="47"/>
        <v>0</v>
      </c>
    </row>
    <row r="83" spans="1:53" x14ac:dyDescent="0.25">
      <c r="A83" s="30" t="s">
        <v>438</v>
      </c>
      <c r="B83" s="2" t="s">
        <v>366</v>
      </c>
      <c r="C83" s="9" t="s">
        <v>252</v>
      </c>
      <c r="D83" s="6">
        <v>3</v>
      </c>
      <c r="E83" s="6">
        <v>2</v>
      </c>
      <c r="F83" s="6">
        <v>3</v>
      </c>
      <c r="G83" s="6">
        <v>0</v>
      </c>
      <c r="H83" s="6">
        <v>1</v>
      </c>
      <c r="I83" s="6">
        <v>1</v>
      </c>
      <c r="J83" s="6">
        <v>3</v>
      </c>
      <c r="K83" s="6">
        <v>3</v>
      </c>
      <c r="L83" s="7">
        <v>3</v>
      </c>
      <c r="M83" s="6">
        <v>1</v>
      </c>
      <c r="N83" s="6">
        <v>2</v>
      </c>
      <c r="O83" s="7">
        <v>1</v>
      </c>
      <c r="P83" s="8"/>
      <c r="Q83" s="7">
        <v>1</v>
      </c>
      <c r="R83" s="7">
        <v>1</v>
      </c>
      <c r="S83" s="7">
        <v>0</v>
      </c>
      <c r="U83" s="9" t="s">
        <v>252</v>
      </c>
      <c r="W83" s="7">
        <v>1</v>
      </c>
      <c r="X83" s="5">
        <v>1</v>
      </c>
      <c r="Y83" s="5">
        <v>1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1</v>
      </c>
      <c r="AH83" s="5">
        <v>0</v>
      </c>
      <c r="AI83" s="5">
        <v>0</v>
      </c>
      <c r="AK83" s="5">
        <f t="shared" si="36"/>
        <v>19</v>
      </c>
      <c r="AL83" s="5">
        <f t="shared" si="37"/>
        <v>-4</v>
      </c>
      <c r="AM83" s="50">
        <f t="shared" si="34"/>
        <v>15</v>
      </c>
      <c r="AN83" s="49">
        <f t="shared" si="35"/>
        <v>78</v>
      </c>
      <c r="AO83" s="64"/>
      <c r="AP83" s="101">
        <f t="shared" si="38"/>
        <v>18</v>
      </c>
      <c r="AQ83" s="101">
        <f t="shared" si="39"/>
        <v>21</v>
      </c>
      <c r="AR83" s="97">
        <f t="shared" si="40"/>
        <v>21</v>
      </c>
      <c r="AS83" s="98">
        <f t="shared" si="41"/>
        <v>10</v>
      </c>
      <c r="AT83" s="97">
        <f t="shared" si="48"/>
        <v>0</v>
      </c>
      <c r="AU83" s="99">
        <f t="shared" si="42"/>
        <v>0</v>
      </c>
      <c r="AV83" s="100">
        <f t="shared" si="43"/>
        <v>0</v>
      </c>
      <c r="AW83" s="97">
        <f t="shared" si="44"/>
        <v>0</v>
      </c>
      <c r="AX83" s="97">
        <f t="shared" si="45"/>
        <v>0</v>
      </c>
      <c r="AY83" s="100">
        <f t="shared" si="46"/>
        <v>8</v>
      </c>
      <c r="AZ83" s="97">
        <f t="shared" si="49"/>
        <v>0</v>
      </c>
      <c r="BA83" s="97">
        <f t="shared" si="47"/>
        <v>0</v>
      </c>
    </row>
    <row r="84" spans="1:53" x14ac:dyDescent="0.25">
      <c r="A84" s="32" t="s">
        <v>177</v>
      </c>
      <c r="B84" s="4" t="s">
        <v>173</v>
      </c>
      <c r="C84" s="9" t="s">
        <v>255</v>
      </c>
      <c r="D84" s="7">
        <v>1</v>
      </c>
      <c r="E84" s="7">
        <v>2</v>
      </c>
      <c r="F84" s="7">
        <v>0</v>
      </c>
      <c r="G84" s="7">
        <v>3</v>
      </c>
      <c r="H84" s="7">
        <v>3</v>
      </c>
      <c r="I84" s="7">
        <v>1</v>
      </c>
      <c r="J84" s="7">
        <v>1</v>
      </c>
      <c r="K84" s="7">
        <v>2</v>
      </c>
      <c r="L84" s="7">
        <v>2</v>
      </c>
      <c r="M84" s="7">
        <v>1</v>
      </c>
      <c r="N84" s="7">
        <v>1</v>
      </c>
      <c r="O84" s="7">
        <v>2</v>
      </c>
      <c r="P84" s="8"/>
      <c r="Q84" s="7">
        <v>1</v>
      </c>
      <c r="R84" s="7">
        <v>1</v>
      </c>
      <c r="S84" s="7">
        <v>0</v>
      </c>
      <c r="U84" s="9" t="s">
        <v>255</v>
      </c>
      <c r="W84" s="7">
        <v>1</v>
      </c>
      <c r="X84" s="5">
        <v>0</v>
      </c>
      <c r="Y84" s="5">
        <v>1</v>
      </c>
      <c r="Z84" s="5">
        <v>1</v>
      </c>
      <c r="AA84" s="5">
        <v>0</v>
      </c>
      <c r="AB84" s="5">
        <v>0</v>
      </c>
      <c r="AC84" s="5">
        <v>1</v>
      </c>
      <c r="AD84" s="5">
        <v>1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K84" s="5">
        <f t="shared" si="36"/>
        <v>15</v>
      </c>
      <c r="AL84" s="5">
        <f t="shared" si="37"/>
        <v>-4</v>
      </c>
      <c r="AM84" s="46">
        <f t="shared" si="34"/>
        <v>11</v>
      </c>
      <c r="AN84" s="48">
        <f t="shared" si="35"/>
        <v>53</v>
      </c>
      <c r="AO84" s="65"/>
      <c r="AP84" s="96">
        <f t="shared" si="38"/>
        <v>11</v>
      </c>
      <c r="AQ84" s="96">
        <f t="shared" si="39"/>
        <v>2</v>
      </c>
      <c r="AR84" s="96">
        <f t="shared" si="40"/>
        <v>11</v>
      </c>
      <c r="AS84" s="100">
        <f t="shared" si="41"/>
        <v>17</v>
      </c>
      <c r="AT84" s="97">
        <f t="shared" si="48"/>
        <v>0</v>
      </c>
      <c r="AU84" s="99">
        <f t="shared" si="42"/>
        <v>0</v>
      </c>
      <c r="AV84" s="96">
        <f t="shared" si="43"/>
        <v>12</v>
      </c>
      <c r="AW84" s="97">
        <f t="shared" si="44"/>
        <v>0</v>
      </c>
      <c r="AX84" s="97">
        <f t="shared" si="45"/>
        <v>0</v>
      </c>
      <c r="AY84" s="97">
        <f t="shared" si="46"/>
        <v>0</v>
      </c>
      <c r="AZ84" s="97">
        <f t="shared" si="49"/>
        <v>0</v>
      </c>
      <c r="BA84" s="97">
        <f t="shared" si="47"/>
        <v>0</v>
      </c>
    </row>
    <row r="85" spans="1:53" x14ac:dyDescent="0.25">
      <c r="A85" s="32" t="s">
        <v>177</v>
      </c>
      <c r="B85" s="4" t="s">
        <v>174</v>
      </c>
      <c r="C85" s="9" t="s">
        <v>255</v>
      </c>
      <c r="D85" s="7">
        <v>1</v>
      </c>
      <c r="E85" s="7">
        <v>2</v>
      </c>
      <c r="F85" s="7">
        <v>0</v>
      </c>
      <c r="G85" s="7">
        <v>3</v>
      </c>
      <c r="H85" s="7">
        <v>3</v>
      </c>
      <c r="I85" s="7">
        <v>1</v>
      </c>
      <c r="J85" s="7">
        <v>1</v>
      </c>
      <c r="K85" s="7">
        <v>2</v>
      </c>
      <c r="L85" s="7">
        <v>2</v>
      </c>
      <c r="M85" s="7">
        <v>1</v>
      </c>
      <c r="N85" s="7">
        <v>1</v>
      </c>
      <c r="O85" s="7">
        <v>2</v>
      </c>
      <c r="P85" s="8"/>
      <c r="Q85" s="7">
        <v>1</v>
      </c>
      <c r="R85" s="7">
        <v>1</v>
      </c>
      <c r="S85" s="7">
        <v>0</v>
      </c>
      <c r="U85" s="9" t="s">
        <v>255</v>
      </c>
      <c r="W85" s="7">
        <v>1</v>
      </c>
      <c r="X85" s="5">
        <v>0</v>
      </c>
      <c r="Y85" s="5">
        <v>1</v>
      </c>
      <c r="Z85" s="5">
        <v>1</v>
      </c>
      <c r="AA85" s="5">
        <v>0</v>
      </c>
      <c r="AB85" s="5">
        <v>0</v>
      </c>
      <c r="AC85" s="5">
        <v>1</v>
      </c>
      <c r="AD85" s="5">
        <v>1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K85" s="5">
        <f t="shared" si="36"/>
        <v>15</v>
      </c>
      <c r="AL85" s="5">
        <f t="shared" si="37"/>
        <v>-4</v>
      </c>
      <c r="AM85" s="46">
        <f t="shared" si="34"/>
        <v>11</v>
      </c>
      <c r="AN85" s="48">
        <f t="shared" si="35"/>
        <v>53</v>
      </c>
      <c r="AO85" s="65"/>
      <c r="AP85" s="96">
        <f t="shared" si="38"/>
        <v>11</v>
      </c>
      <c r="AQ85" s="96">
        <f t="shared" si="39"/>
        <v>2</v>
      </c>
      <c r="AR85" s="96">
        <f t="shared" si="40"/>
        <v>11</v>
      </c>
      <c r="AS85" s="100">
        <f t="shared" si="41"/>
        <v>17</v>
      </c>
      <c r="AT85" s="97">
        <f t="shared" si="48"/>
        <v>0</v>
      </c>
      <c r="AU85" s="99">
        <f t="shared" si="42"/>
        <v>0</v>
      </c>
      <c r="AV85" s="96">
        <f t="shared" si="43"/>
        <v>12</v>
      </c>
      <c r="AW85" s="97">
        <f t="shared" si="44"/>
        <v>0</v>
      </c>
      <c r="AX85" s="97">
        <f t="shared" si="45"/>
        <v>0</v>
      </c>
      <c r="AY85" s="97">
        <f t="shared" si="46"/>
        <v>0</v>
      </c>
      <c r="AZ85" s="97">
        <f t="shared" si="49"/>
        <v>0</v>
      </c>
      <c r="BA85" s="97">
        <f t="shared" si="47"/>
        <v>0</v>
      </c>
    </row>
    <row r="86" spans="1:53" x14ac:dyDescent="0.25">
      <c r="A86" s="30" t="s">
        <v>419</v>
      </c>
      <c r="B86" s="2" t="s">
        <v>420</v>
      </c>
      <c r="C86" s="9" t="s">
        <v>257</v>
      </c>
      <c r="D86" s="6">
        <v>1</v>
      </c>
      <c r="E86" s="7">
        <v>0</v>
      </c>
      <c r="F86" s="7">
        <v>0</v>
      </c>
      <c r="G86" s="6">
        <v>1</v>
      </c>
      <c r="H86" s="6">
        <v>1</v>
      </c>
      <c r="I86" s="6">
        <v>3</v>
      </c>
      <c r="J86" s="6">
        <v>3</v>
      </c>
      <c r="K86" s="6">
        <v>2</v>
      </c>
      <c r="L86" s="7">
        <v>1</v>
      </c>
      <c r="M86" s="6">
        <v>1</v>
      </c>
      <c r="N86" s="6">
        <v>2</v>
      </c>
      <c r="O86" s="7">
        <v>1</v>
      </c>
      <c r="P86" s="8"/>
      <c r="Q86" s="7">
        <v>0</v>
      </c>
      <c r="R86" s="7">
        <v>0</v>
      </c>
      <c r="S86" s="7">
        <v>3</v>
      </c>
      <c r="U86" s="9" t="s">
        <v>257</v>
      </c>
      <c r="W86" s="7">
        <v>1</v>
      </c>
      <c r="X86" s="5">
        <v>0</v>
      </c>
      <c r="Y86" s="5">
        <v>1</v>
      </c>
      <c r="Z86" s="5">
        <v>0</v>
      </c>
      <c r="AA86" s="5">
        <v>0</v>
      </c>
      <c r="AB86" s="5">
        <v>1</v>
      </c>
      <c r="AC86" s="5">
        <v>1</v>
      </c>
      <c r="AD86" s="5">
        <v>0</v>
      </c>
      <c r="AE86" s="5">
        <v>0</v>
      </c>
      <c r="AF86" s="5">
        <v>0</v>
      </c>
      <c r="AG86" s="5">
        <v>1</v>
      </c>
      <c r="AH86" s="5">
        <v>0</v>
      </c>
      <c r="AI86" s="5">
        <v>1</v>
      </c>
      <c r="AK86" s="5">
        <f t="shared" si="36"/>
        <v>12</v>
      </c>
      <c r="AL86" s="5">
        <f t="shared" si="37"/>
        <v>-4</v>
      </c>
      <c r="AM86" s="52">
        <f t="shared" si="34"/>
        <v>8</v>
      </c>
      <c r="AN86" s="48">
        <f t="shared" si="35"/>
        <v>49</v>
      </c>
      <c r="AO86" s="65"/>
      <c r="AP86" s="96">
        <f t="shared" si="38"/>
        <v>8</v>
      </c>
      <c r="AQ86" s="97">
        <f t="shared" si="39"/>
        <v>0</v>
      </c>
      <c r="AR86" s="97">
        <f t="shared" si="40"/>
        <v>0</v>
      </c>
      <c r="AS86" s="97">
        <f t="shared" si="41"/>
        <v>0</v>
      </c>
      <c r="AT86" s="97">
        <f t="shared" si="48"/>
        <v>0</v>
      </c>
      <c r="AU86" s="100">
        <f t="shared" si="42"/>
        <v>24</v>
      </c>
      <c r="AV86" s="97">
        <f t="shared" si="43"/>
        <v>0</v>
      </c>
      <c r="AW86" s="97">
        <f t="shared" si="44"/>
        <v>0</v>
      </c>
      <c r="AX86" s="97">
        <f t="shared" si="45"/>
        <v>0</v>
      </c>
      <c r="AY86" s="100">
        <f t="shared" si="46"/>
        <v>9</v>
      </c>
      <c r="AZ86" s="97">
        <f t="shared" si="49"/>
        <v>8</v>
      </c>
      <c r="BA86" s="101">
        <f t="shared" si="47"/>
        <v>10</v>
      </c>
    </row>
    <row r="87" spans="1:53" x14ac:dyDescent="0.25">
      <c r="A87" s="30" t="s">
        <v>60</v>
      </c>
      <c r="B87" s="2" t="s">
        <v>61</v>
      </c>
      <c r="C87" s="9" t="s">
        <v>279</v>
      </c>
      <c r="D87" s="6">
        <v>3</v>
      </c>
      <c r="E87" s="7">
        <v>3</v>
      </c>
      <c r="F87" s="7">
        <v>0</v>
      </c>
      <c r="G87" s="6">
        <v>1</v>
      </c>
      <c r="H87" s="6">
        <v>1</v>
      </c>
      <c r="I87" s="6">
        <v>3</v>
      </c>
      <c r="J87" s="6">
        <v>3</v>
      </c>
      <c r="K87" s="6">
        <v>1</v>
      </c>
      <c r="L87" s="7">
        <v>3</v>
      </c>
      <c r="M87" s="6">
        <v>2</v>
      </c>
      <c r="N87" s="6">
        <v>2</v>
      </c>
      <c r="O87" s="7">
        <v>2</v>
      </c>
      <c r="P87" s="8"/>
      <c r="Q87" s="7">
        <v>0</v>
      </c>
      <c r="R87" s="7">
        <v>1</v>
      </c>
      <c r="S87" s="7">
        <v>1</v>
      </c>
      <c r="U87" s="9" t="s">
        <v>279</v>
      </c>
      <c r="W87" s="7">
        <v>1</v>
      </c>
      <c r="X87" s="5">
        <v>0</v>
      </c>
      <c r="Y87" s="5">
        <v>1</v>
      </c>
      <c r="Z87" s="5">
        <v>0</v>
      </c>
      <c r="AA87" s="5">
        <v>0</v>
      </c>
      <c r="AB87" s="5">
        <v>1</v>
      </c>
      <c r="AC87" s="5">
        <v>1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K87" s="5">
        <f t="shared" si="36"/>
        <v>18</v>
      </c>
      <c r="AL87" s="5">
        <f t="shared" si="37"/>
        <v>-6</v>
      </c>
      <c r="AM87" s="46">
        <f t="shared" si="34"/>
        <v>12</v>
      </c>
      <c r="AN87" s="48">
        <f t="shared" si="35"/>
        <v>48</v>
      </c>
      <c r="AO87" s="65"/>
      <c r="AP87" s="100">
        <f t="shared" si="38"/>
        <v>12</v>
      </c>
      <c r="AQ87" s="97">
        <f t="shared" si="39"/>
        <v>0</v>
      </c>
      <c r="AR87" s="96">
        <f t="shared" si="40"/>
        <v>12</v>
      </c>
      <c r="AS87" s="98">
        <f t="shared" si="41"/>
        <v>12</v>
      </c>
      <c r="AT87" s="97">
        <f t="shared" si="48"/>
        <v>0</v>
      </c>
      <c r="AU87" s="96">
        <f t="shared" si="42"/>
        <v>12</v>
      </c>
      <c r="AV87" s="97">
        <f t="shared" si="43"/>
        <v>0</v>
      </c>
      <c r="AW87" s="97">
        <f t="shared" si="44"/>
        <v>0</v>
      </c>
      <c r="AX87" s="97">
        <f t="shared" si="45"/>
        <v>0</v>
      </c>
      <c r="AY87" s="97">
        <f t="shared" si="46"/>
        <v>0</v>
      </c>
      <c r="AZ87" s="97">
        <f t="shared" si="49"/>
        <v>0</v>
      </c>
      <c r="BA87" s="97">
        <f t="shared" si="47"/>
        <v>0</v>
      </c>
    </row>
    <row r="88" spans="1:53" x14ac:dyDescent="0.25">
      <c r="A88" s="30" t="s">
        <v>62</v>
      </c>
      <c r="B88" s="2" t="s">
        <v>63</v>
      </c>
      <c r="C88" s="9" t="s">
        <v>255</v>
      </c>
      <c r="D88" s="6">
        <v>1</v>
      </c>
      <c r="E88" s="7">
        <v>0</v>
      </c>
      <c r="F88" s="7">
        <v>0</v>
      </c>
      <c r="G88" s="6">
        <v>2</v>
      </c>
      <c r="H88" s="6">
        <v>1</v>
      </c>
      <c r="I88" s="6">
        <v>1</v>
      </c>
      <c r="J88" s="6">
        <v>1</v>
      </c>
      <c r="K88" s="6">
        <v>3</v>
      </c>
      <c r="L88" s="7">
        <v>3</v>
      </c>
      <c r="M88" s="6">
        <v>3</v>
      </c>
      <c r="N88" s="6">
        <v>3</v>
      </c>
      <c r="O88" s="7">
        <v>2</v>
      </c>
      <c r="P88" s="8"/>
      <c r="Q88" s="7">
        <v>0</v>
      </c>
      <c r="R88" s="7">
        <v>1</v>
      </c>
      <c r="S88" s="7">
        <v>0</v>
      </c>
      <c r="U88" s="9" t="s">
        <v>255</v>
      </c>
      <c r="W88" s="7">
        <v>1</v>
      </c>
      <c r="X88" s="5">
        <v>0</v>
      </c>
      <c r="Y88" s="5">
        <v>1</v>
      </c>
      <c r="Z88" s="5">
        <v>0</v>
      </c>
      <c r="AA88" s="5">
        <v>0</v>
      </c>
      <c r="AB88" s="5">
        <v>0</v>
      </c>
      <c r="AC88" s="5">
        <v>1</v>
      </c>
      <c r="AD88" s="5">
        <v>0</v>
      </c>
      <c r="AE88" s="5">
        <v>0</v>
      </c>
      <c r="AF88" s="5">
        <v>1</v>
      </c>
      <c r="AG88" s="5">
        <v>1</v>
      </c>
      <c r="AH88" s="5">
        <v>0</v>
      </c>
      <c r="AI88" s="5">
        <v>0</v>
      </c>
      <c r="AK88" s="5">
        <f t="shared" si="36"/>
        <v>12</v>
      </c>
      <c r="AL88" s="5">
        <f t="shared" si="37"/>
        <v>-8</v>
      </c>
      <c r="AM88" s="52">
        <f t="shared" si="34"/>
        <v>4</v>
      </c>
      <c r="AN88" s="48">
        <f t="shared" si="35"/>
        <v>22</v>
      </c>
      <c r="AO88" s="65"/>
      <c r="AP88" s="96">
        <f t="shared" si="38"/>
        <v>4</v>
      </c>
      <c r="AQ88" s="97">
        <f t="shared" si="39"/>
        <v>0</v>
      </c>
      <c r="AR88" s="98">
        <f t="shared" si="40"/>
        <v>4</v>
      </c>
      <c r="AS88" s="98">
        <f t="shared" si="41"/>
        <v>2</v>
      </c>
      <c r="AT88" s="97">
        <f t="shared" si="48"/>
        <v>0</v>
      </c>
      <c r="AU88" s="99">
        <f t="shared" si="42"/>
        <v>0</v>
      </c>
      <c r="AV88" s="97">
        <f t="shared" si="43"/>
        <v>0</v>
      </c>
      <c r="AW88" s="97">
        <f t="shared" si="44"/>
        <v>0</v>
      </c>
      <c r="AX88" s="100">
        <f t="shared" si="45"/>
        <v>4</v>
      </c>
      <c r="AY88" s="100">
        <f t="shared" si="46"/>
        <v>8</v>
      </c>
      <c r="AZ88" s="97">
        <f t="shared" si="49"/>
        <v>0</v>
      </c>
      <c r="BA88" s="97">
        <f t="shared" si="47"/>
        <v>0</v>
      </c>
    </row>
    <row r="89" spans="1:53" x14ac:dyDescent="0.25">
      <c r="A89" s="32" t="s">
        <v>243</v>
      </c>
      <c r="B89" s="4" t="s">
        <v>170</v>
      </c>
      <c r="C89" s="9" t="s">
        <v>258</v>
      </c>
      <c r="D89" s="7">
        <v>2</v>
      </c>
      <c r="E89" s="7">
        <v>0</v>
      </c>
      <c r="F89" s="7">
        <v>0</v>
      </c>
      <c r="G89" s="7">
        <v>3</v>
      </c>
      <c r="H89" s="7">
        <v>1</v>
      </c>
      <c r="I89" s="7">
        <v>3</v>
      </c>
      <c r="J89" s="7">
        <v>2</v>
      </c>
      <c r="K89" s="7">
        <v>3</v>
      </c>
      <c r="L89" s="7">
        <v>1</v>
      </c>
      <c r="M89" s="7">
        <v>1</v>
      </c>
      <c r="N89" s="7">
        <v>3</v>
      </c>
      <c r="O89" s="7">
        <v>2</v>
      </c>
      <c r="P89" s="8"/>
      <c r="Q89" s="7">
        <v>0</v>
      </c>
      <c r="R89" s="7">
        <v>1</v>
      </c>
      <c r="S89" s="7">
        <v>3</v>
      </c>
      <c r="U89" s="9" t="s">
        <v>258</v>
      </c>
      <c r="W89" s="7">
        <v>1</v>
      </c>
      <c r="X89" s="5">
        <v>0</v>
      </c>
      <c r="Y89" s="5">
        <v>1</v>
      </c>
      <c r="Z89" s="5">
        <v>0</v>
      </c>
      <c r="AA89" s="5">
        <v>0</v>
      </c>
      <c r="AB89" s="5">
        <v>1</v>
      </c>
      <c r="AC89" s="5">
        <v>1</v>
      </c>
      <c r="AD89" s="5">
        <v>0</v>
      </c>
      <c r="AE89" s="5">
        <v>0</v>
      </c>
      <c r="AF89" s="5">
        <v>0</v>
      </c>
      <c r="AG89" s="5">
        <v>1</v>
      </c>
      <c r="AH89" s="5">
        <v>1</v>
      </c>
      <c r="AI89" s="5">
        <v>0</v>
      </c>
      <c r="AK89" s="5">
        <f t="shared" si="36"/>
        <v>15</v>
      </c>
      <c r="AL89" s="5">
        <f t="shared" si="37"/>
        <v>-6</v>
      </c>
      <c r="AM89" s="46">
        <f t="shared" si="34"/>
        <v>9</v>
      </c>
      <c r="AN89" s="47">
        <f t="shared" si="35"/>
        <v>60</v>
      </c>
      <c r="AO89" s="65"/>
      <c r="AP89" s="96">
        <f t="shared" si="38"/>
        <v>9</v>
      </c>
      <c r="AQ89" s="97">
        <f t="shared" si="39"/>
        <v>0</v>
      </c>
      <c r="AR89" s="98">
        <f t="shared" si="40"/>
        <v>9</v>
      </c>
      <c r="AS89" s="98">
        <f t="shared" si="41"/>
        <v>4</v>
      </c>
      <c r="AT89" s="97">
        <f t="shared" si="48"/>
        <v>0</v>
      </c>
      <c r="AU89" s="100">
        <f t="shared" si="42"/>
        <v>27</v>
      </c>
      <c r="AV89" s="97">
        <f t="shared" si="43"/>
        <v>0</v>
      </c>
      <c r="AW89" s="97">
        <f t="shared" si="44"/>
        <v>0</v>
      </c>
      <c r="AX89" s="97">
        <f t="shared" si="45"/>
        <v>0</v>
      </c>
      <c r="AY89" s="101">
        <f t="shared" si="46"/>
        <v>10</v>
      </c>
      <c r="AZ89" s="96">
        <f>+($AM89*AI89)+L89</f>
        <v>1</v>
      </c>
      <c r="BA89" s="97">
        <f t="shared" si="47"/>
        <v>0</v>
      </c>
    </row>
    <row r="90" spans="1:53" x14ac:dyDescent="0.25">
      <c r="A90" s="32" t="s">
        <v>327</v>
      </c>
      <c r="B90" s="4" t="s">
        <v>169</v>
      </c>
      <c r="C90" s="9" t="s">
        <v>258</v>
      </c>
      <c r="D90" s="7">
        <v>2</v>
      </c>
      <c r="E90" s="7">
        <v>0</v>
      </c>
      <c r="F90" s="7">
        <v>0</v>
      </c>
      <c r="G90" s="7">
        <v>3</v>
      </c>
      <c r="H90" s="7">
        <v>1</v>
      </c>
      <c r="I90" s="7">
        <v>3</v>
      </c>
      <c r="J90" s="7">
        <v>2</v>
      </c>
      <c r="K90" s="7">
        <v>3</v>
      </c>
      <c r="L90" s="7">
        <v>1</v>
      </c>
      <c r="M90" s="7">
        <v>1</v>
      </c>
      <c r="N90" s="7">
        <v>3</v>
      </c>
      <c r="O90" s="7">
        <v>2</v>
      </c>
      <c r="P90" s="8"/>
      <c r="Q90" s="7">
        <v>0</v>
      </c>
      <c r="R90" s="7">
        <v>1</v>
      </c>
      <c r="S90" s="7">
        <v>3</v>
      </c>
      <c r="U90" s="9" t="s">
        <v>258</v>
      </c>
      <c r="W90" s="7">
        <v>1</v>
      </c>
      <c r="X90" s="5">
        <v>0</v>
      </c>
      <c r="Y90" s="5">
        <v>1</v>
      </c>
      <c r="Z90" s="5">
        <v>0</v>
      </c>
      <c r="AA90" s="5">
        <v>0</v>
      </c>
      <c r="AB90" s="5">
        <v>1</v>
      </c>
      <c r="AC90" s="5">
        <v>1</v>
      </c>
      <c r="AD90" s="5">
        <v>0</v>
      </c>
      <c r="AE90" s="5">
        <v>0</v>
      </c>
      <c r="AF90" s="5">
        <v>0</v>
      </c>
      <c r="AG90" s="5">
        <v>1</v>
      </c>
      <c r="AH90" s="5">
        <v>1</v>
      </c>
      <c r="AI90" s="5">
        <v>0</v>
      </c>
      <c r="AK90" s="5">
        <f t="shared" si="36"/>
        <v>15</v>
      </c>
      <c r="AL90" s="5">
        <f t="shared" si="37"/>
        <v>-6</v>
      </c>
      <c r="AM90" s="46">
        <f t="shared" si="34"/>
        <v>9</v>
      </c>
      <c r="AN90" s="47">
        <f t="shared" si="35"/>
        <v>60</v>
      </c>
      <c r="AO90" s="65"/>
      <c r="AP90" s="96">
        <f t="shared" si="38"/>
        <v>9</v>
      </c>
      <c r="AQ90" s="97">
        <f t="shared" si="39"/>
        <v>0</v>
      </c>
      <c r="AR90" s="98">
        <f t="shared" si="40"/>
        <v>9</v>
      </c>
      <c r="AS90" s="98">
        <f t="shared" si="41"/>
        <v>4</v>
      </c>
      <c r="AT90" s="97">
        <f t="shared" si="48"/>
        <v>0</v>
      </c>
      <c r="AU90" s="100">
        <f t="shared" si="42"/>
        <v>27</v>
      </c>
      <c r="AV90" s="97">
        <f t="shared" si="43"/>
        <v>0</v>
      </c>
      <c r="AW90" s="97">
        <f t="shared" si="44"/>
        <v>0</v>
      </c>
      <c r="AX90" s="97">
        <f t="shared" si="45"/>
        <v>0</v>
      </c>
      <c r="AY90" s="101">
        <f t="shared" si="46"/>
        <v>10</v>
      </c>
      <c r="AZ90" s="96">
        <f>+($AM90*AI90)+L90</f>
        <v>1</v>
      </c>
      <c r="BA90" s="97">
        <f t="shared" si="47"/>
        <v>0</v>
      </c>
    </row>
    <row r="91" spans="1:53" x14ac:dyDescent="0.25">
      <c r="A91" s="32" t="s">
        <v>347</v>
      </c>
      <c r="B91" s="4" t="s">
        <v>348</v>
      </c>
      <c r="C91" s="9" t="s">
        <v>254</v>
      </c>
      <c r="D91" s="7">
        <v>1</v>
      </c>
      <c r="E91" s="6">
        <v>1</v>
      </c>
      <c r="F91" s="6">
        <v>1</v>
      </c>
      <c r="G91" s="7">
        <v>2</v>
      </c>
      <c r="H91" s="7">
        <v>1</v>
      </c>
      <c r="I91" s="7">
        <v>2</v>
      </c>
      <c r="J91" s="7">
        <v>3</v>
      </c>
      <c r="K91" s="7">
        <v>1</v>
      </c>
      <c r="L91" s="7">
        <v>3</v>
      </c>
      <c r="M91" s="7">
        <v>1</v>
      </c>
      <c r="N91" s="7">
        <v>1</v>
      </c>
      <c r="O91" s="7">
        <v>1</v>
      </c>
      <c r="P91" s="8"/>
      <c r="Q91" s="7">
        <v>1</v>
      </c>
      <c r="R91" s="7">
        <v>1</v>
      </c>
      <c r="S91" s="7">
        <v>1</v>
      </c>
      <c r="U91" s="9"/>
      <c r="W91" s="7">
        <v>1</v>
      </c>
      <c r="X91" s="5">
        <v>1</v>
      </c>
      <c r="Y91" s="5">
        <v>1</v>
      </c>
      <c r="Z91" s="5">
        <v>1</v>
      </c>
      <c r="AA91" s="5">
        <v>0</v>
      </c>
      <c r="AB91" s="5">
        <v>0</v>
      </c>
      <c r="AC91" s="5">
        <v>1</v>
      </c>
      <c r="AD91" s="5">
        <v>1</v>
      </c>
      <c r="AE91" s="5">
        <v>0</v>
      </c>
      <c r="AF91" s="5">
        <v>0</v>
      </c>
      <c r="AG91" s="5">
        <v>1</v>
      </c>
      <c r="AH91" s="5">
        <v>0</v>
      </c>
      <c r="AI91" s="5">
        <v>0</v>
      </c>
      <c r="AK91" s="5">
        <f t="shared" si="36"/>
        <v>15</v>
      </c>
      <c r="AL91" s="5">
        <f t="shared" si="37"/>
        <v>-3</v>
      </c>
      <c r="AM91" s="50">
        <f t="shared" si="34"/>
        <v>12</v>
      </c>
      <c r="AN91" s="49">
        <f t="shared" si="35"/>
        <v>81</v>
      </c>
      <c r="AO91" s="65"/>
      <c r="AP91" s="100">
        <f t="shared" si="38"/>
        <v>13</v>
      </c>
      <c r="AQ91" s="96">
        <f t="shared" si="39"/>
        <v>14</v>
      </c>
      <c r="AR91" s="96">
        <f t="shared" si="40"/>
        <v>14</v>
      </c>
      <c r="AS91" s="97">
        <f t="shared" si="41"/>
        <v>16</v>
      </c>
      <c r="AT91" s="97">
        <f t="shared" si="48"/>
        <v>0</v>
      </c>
      <c r="AU91" s="102">
        <f t="shared" si="42"/>
        <v>0</v>
      </c>
      <c r="AV91" s="96">
        <f t="shared" si="43"/>
        <v>13</v>
      </c>
      <c r="AW91" s="97">
        <f t="shared" si="44"/>
        <v>0</v>
      </c>
      <c r="AX91" s="97">
        <f t="shared" si="45"/>
        <v>0</v>
      </c>
      <c r="AY91" s="101">
        <f t="shared" si="46"/>
        <v>11</v>
      </c>
      <c r="AZ91" s="97">
        <f t="shared" ref="AZ91:AZ124" si="50">+$AM91*AI91</f>
        <v>0</v>
      </c>
      <c r="BA91" s="97">
        <f t="shared" si="47"/>
        <v>0</v>
      </c>
    </row>
    <row r="92" spans="1:53" x14ac:dyDescent="0.25">
      <c r="A92" s="32" t="s">
        <v>204</v>
      </c>
      <c r="B92" s="4" t="s">
        <v>205</v>
      </c>
      <c r="C92" s="9" t="s">
        <v>253</v>
      </c>
      <c r="D92" s="7">
        <v>3</v>
      </c>
      <c r="E92" s="6">
        <v>3</v>
      </c>
      <c r="F92" s="6">
        <v>2</v>
      </c>
      <c r="G92" s="7">
        <v>1</v>
      </c>
      <c r="H92" s="7">
        <v>1</v>
      </c>
      <c r="I92" s="7">
        <v>3</v>
      </c>
      <c r="J92" s="7">
        <v>3</v>
      </c>
      <c r="K92" s="7">
        <v>3</v>
      </c>
      <c r="L92" s="7">
        <v>3</v>
      </c>
      <c r="M92" s="7">
        <v>3</v>
      </c>
      <c r="N92" s="7">
        <v>2</v>
      </c>
      <c r="O92" s="7">
        <v>2</v>
      </c>
      <c r="P92" s="8"/>
      <c r="Q92" s="7">
        <v>0</v>
      </c>
      <c r="R92" s="7">
        <v>0</v>
      </c>
      <c r="S92" s="7">
        <v>3</v>
      </c>
      <c r="U92" s="9" t="s">
        <v>253</v>
      </c>
      <c r="W92" s="7">
        <v>1</v>
      </c>
      <c r="X92" s="5">
        <v>0</v>
      </c>
      <c r="Y92" s="5">
        <v>1</v>
      </c>
      <c r="Z92" s="5">
        <v>0</v>
      </c>
      <c r="AA92" s="5">
        <v>0</v>
      </c>
      <c r="AB92" s="5">
        <v>1</v>
      </c>
      <c r="AC92" s="5">
        <v>1</v>
      </c>
      <c r="AD92" s="5">
        <v>0</v>
      </c>
      <c r="AE92" s="5">
        <v>0</v>
      </c>
      <c r="AF92" s="5">
        <v>0</v>
      </c>
      <c r="AG92" s="5">
        <v>1</v>
      </c>
      <c r="AH92" s="5">
        <v>0</v>
      </c>
      <c r="AI92" s="5">
        <v>0</v>
      </c>
      <c r="AK92" s="5">
        <f t="shared" si="36"/>
        <v>22</v>
      </c>
      <c r="AL92" s="5">
        <f t="shared" si="37"/>
        <v>-7</v>
      </c>
      <c r="AM92" s="50">
        <f t="shared" si="34"/>
        <v>15</v>
      </c>
      <c r="AN92" s="47">
        <f t="shared" si="35"/>
        <v>73</v>
      </c>
      <c r="AO92" s="65"/>
      <c r="AP92" s="101">
        <f t="shared" si="38"/>
        <v>17</v>
      </c>
      <c r="AQ92" s="97">
        <f t="shared" si="39"/>
        <v>0</v>
      </c>
      <c r="AR92" s="97">
        <f t="shared" si="40"/>
        <v>0</v>
      </c>
      <c r="AS92" s="97">
        <f t="shared" si="41"/>
        <v>0</v>
      </c>
      <c r="AT92" s="97">
        <f t="shared" si="48"/>
        <v>0</v>
      </c>
      <c r="AU92" s="101">
        <f t="shared" si="42"/>
        <v>45</v>
      </c>
      <c r="AV92" s="97">
        <f t="shared" si="43"/>
        <v>0</v>
      </c>
      <c r="AW92" s="97">
        <f t="shared" si="44"/>
        <v>0</v>
      </c>
      <c r="AX92" s="97">
        <f t="shared" si="45"/>
        <v>0</v>
      </c>
      <c r="AY92" s="101">
        <f t="shared" si="46"/>
        <v>11</v>
      </c>
      <c r="AZ92" s="97">
        <f t="shared" si="50"/>
        <v>0</v>
      </c>
      <c r="BA92" s="97">
        <f t="shared" si="47"/>
        <v>0</v>
      </c>
    </row>
    <row r="93" spans="1:53" x14ac:dyDescent="0.25">
      <c r="A93" s="30" t="s">
        <v>197</v>
      </c>
      <c r="B93" s="2" t="s">
        <v>151</v>
      </c>
      <c r="C93" s="9" t="s">
        <v>254</v>
      </c>
      <c r="D93" s="6">
        <v>2</v>
      </c>
      <c r="E93" s="6">
        <v>3</v>
      </c>
      <c r="F93" s="6">
        <v>1</v>
      </c>
      <c r="G93" s="6">
        <v>1</v>
      </c>
      <c r="H93" s="6">
        <v>1</v>
      </c>
      <c r="I93" s="6">
        <v>2</v>
      </c>
      <c r="J93" s="6">
        <v>1</v>
      </c>
      <c r="K93" s="6">
        <v>2</v>
      </c>
      <c r="L93" s="7">
        <v>2</v>
      </c>
      <c r="M93" s="6">
        <v>1</v>
      </c>
      <c r="N93" s="6">
        <v>1</v>
      </c>
      <c r="O93" s="7">
        <v>2</v>
      </c>
      <c r="P93" s="8"/>
      <c r="Q93" s="7">
        <v>0</v>
      </c>
      <c r="R93" s="7">
        <v>1</v>
      </c>
      <c r="S93" s="7">
        <v>3</v>
      </c>
      <c r="U93" s="9" t="s">
        <v>254</v>
      </c>
      <c r="W93" s="7">
        <v>1</v>
      </c>
      <c r="X93" s="5">
        <v>0</v>
      </c>
      <c r="Y93" s="5">
        <v>1</v>
      </c>
      <c r="Z93" s="5">
        <v>0</v>
      </c>
      <c r="AA93" s="5">
        <v>0</v>
      </c>
      <c r="AB93" s="5">
        <v>1</v>
      </c>
      <c r="AC93" s="5">
        <v>1</v>
      </c>
      <c r="AD93" s="5">
        <v>0</v>
      </c>
      <c r="AE93" s="5">
        <v>0</v>
      </c>
      <c r="AF93" s="5">
        <v>0</v>
      </c>
      <c r="AG93" s="5">
        <v>1</v>
      </c>
      <c r="AH93" s="5">
        <v>0</v>
      </c>
      <c r="AI93" s="5">
        <v>0</v>
      </c>
      <c r="AK93" s="5">
        <f t="shared" si="36"/>
        <v>15</v>
      </c>
      <c r="AL93" s="5">
        <f t="shared" si="37"/>
        <v>-4</v>
      </c>
      <c r="AM93" s="46">
        <f t="shared" ref="AM93:AM124" si="51">+AK93+AL93</f>
        <v>11</v>
      </c>
      <c r="AN93" s="47">
        <f t="shared" ref="AN93:AN125" si="52">+SUM(AP93:AZ93)</f>
        <v>75</v>
      </c>
      <c r="AO93" s="65"/>
      <c r="AP93" s="100">
        <f t="shared" si="38"/>
        <v>12</v>
      </c>
      <c r="AQ93" s="97">
        <f t="shared" si="39"/>
        <v>0</v>
      </c>
      <c r="AR93" s="96">
        <f t="shared" si="40"/>
        <v>13</v>
      </c>
      <c r="AS93" s="98">
        <f t="shared" si="41"/>
        <v>10</v>
      </c>
      <c r="AT93" s="97">
        <f t="shared" si="48"/>
        <v>0</v>
      </c>
      <c r="AU93" s="100">
        <f t="shared" si="42"/>
        <v>33</v>
      </c>
      <c r="AV93" s="97">
        <f t="shared" si="43"/>
        <v>0</v>
      </c>
      <c r="AW93" s="97">
        <f t="shared" si="44"/>
        <v>0</v>
      </c>
      <c r="AX93" s="97">
        <f t="shared" si="45"/>
        <v>0</v>
      </c>
      <c r="AY93" s="96">
        <f t="shared" si="46"/>
        <v>7</v>
      </c>
      <c r="AZ93" s="97">
        <f t="shared" si="50"/>
        <v>0</v>
      </c>
      <c r="BA93" s="97">
        <f t="shared" si="47"/>
        <v>0</v>
      </c>
    </row>
    <row r="94" spans="1:53" x14ac:dyDescent="0.25">
      <c r="A94" s="32" t="s">
        <v>411</v>
      </c>
      <c r="B94" s="4" t="s">
        <v>412</v>
      </c>
      <c r="C94" s="9" t="s">
        <v>256</v>
      </c>
      <c r="D94" s="7">
        <v>0</v>
      </c>
      <c r="E94" s="7">
        <v>0</v>
      </c>
      <c r="F94" s="7">
        <v>0</v>
      </c>
      <c r="G94" s="7">
        <v>3</v>
      </c>
      <c r="H94" s="7">
        <v>1</v>
      </c>
      <c r="I94" s="7">
        <v>2</v>
      </c>
      <c r="J94" s="7">
        <v>2</v>
      </c>
      <c r="K94" s="7">
        <v>3</v>
      </c>
      <c r="L94" s="7">
        <v>1</v>
      </c>
      <c r="M94" s="7">
        <v>1</v>
      </c>
      <c r="N94" s="7">
        <v>1</v>
      </c>
      <c r="O94" s="7">
        <v>1</v>
      </c>
      <c r="P94" s="8"/>
      <c r="Q94" s="7">
        <v>0</v>
      </c>
      <c r="R94" s="7">
        <v>1</v>
      </c>
      <c r="S94" s="7">
        <v>3</v>
      </c>
      <c r="U94" s="9" t="s">
        <v>256</v>
      </c>
      <c r="W94" s="7">
        <v>1</v>
      </c>
      <c r="X94" s="5">
        <v>0</v>
      </c>
      <c r="Y94" s="5">
        <v>1</v>
      </c>
      <c r="Z94" s="5">
        <v>0</v>
      </c>
      <c r="AA94" s="5">
        <v>0</v>
      </c>
      <c r="AB94" s="5">
        <v>1</v>
      </c>
      <c r="AC94" s="5">
        <v>1</v>
      </c>
      <c r="AD94" s="5">
        <v>0</v>
      </c>
      <c r="AE94" s="5">
        <v>0</v>
      </c>
      <c r="AF94" s="5">
        <v>0</v>
      </c>
      <c r="AG94" s="5">
        <v>1</v>
      </c>
      <c r="AH94" s="5">
        <v>0</v>
      </c>
      <c r="AI94" s="5">
        <v>0</v>
      </c>
      <c r="AK94" s="5">
        <f t="shared" si="36"/>
        <v>12</v>
      </c>
      <c r="AL94" s="5">
        <f t="shared" si="37"/>
        <v>-3</v>
      </c>
      <c r="AM94" s="46">
        <f t="shared" si="51"/>
        <v>9</v>
      </c>
      <c r="AN94" s="48">
        <f t="shared" si="52"/>
        <v>54</v>
      </c>
      <c r="AO94" s="65"/>
      <c r="AP94" s="96">
        <f t="shared" si="38"/>
        <v>9</v>
      </c>
      <c r="AQ94" s="97">
        <f t="shared" si="39"/>
        <v>0</v>
      </c>
      <c r="AR94" s="98">
        <f t="shared" si="40"/>
        <v>9</v>
      </c>
      <c r="AS94" s="97">
        <f t="shared" si="41"/>
        <v>0</v>
      </c>
      <c r="AT94" s="97">
        <f t="shared" si="48"/>
        <v>0</v>
      </c>
      <c r="AU94" s="100">
        <f t="shared" si="42"/>
        <v>27</v>
      </c>
      <c r="AV94" s="97">
        <f t="shared" si="43"/>
        <v>0</v>
      </c>
      <c r="AW94" s="97">
        <f t="shared" si="44"/>
        <v>0</v>
      </c>
      <c r="AX94" s="97">
        <f t="shared" si="45"/>
        <v>0</v>
      </c>
      <c r="AY94" s="100">
        <f t="shared" si="46"/>
        <v>9</v>
      </c>
      <c r="AZ94" s="97">
        <f t="shared" si="50"/>
        <v>0</v>
      </c>
      <c r="BA94" s="97">
        <f t="shared" si="47"/>
        <v>0</v>
      </c>
    </row>
    <row r="95" spans="1:53" x14ac:dyDescent="0.25">
      <c r="A95" s="30" t="s">
        <v>64</v>
      </c>
      <c r="B95" s="2" t="s">
        <v>65</v>
      </c>
      <c r="C95" s="9" t="s">
        <v>252</v>
      </c>
      <c r="D95" s="6">
        <v>2</v>
      </c>
      <c r="E95" s="6">
        <v>3</v>
      </c>
      <c r="F95" s="6">
        <v>3</v>
      </c>
      <c r="G95" s="6">
        <v>2</v>
      </c>
      <c r="H95" s="6">
        <v>2</v>
      </c>
      <c r="I95" s="6">
        <v>1</v>
      </c>
      <c r="J95" s="6">
        <v>2</v>
      </c>
      <c r="K95" s="6">
        <v>3</v>
      </c>
      <c r="L95" s="7">
        <v>3</v>
      </c>
      <c r="M95" s="6">
        <v>2</v>
      </c>
      <c r="N95" s="6">
        <v>3</v>
      </c>
      <c r="O95" s="7">
        <v>1</v>
      </c>
      <c r="P95" s="8"/>
      <c r="Q95" s="7">
        <v>0</v>
      </c>
      <c r="R95" s="7">
        <v>1</v>
      </c>
      <c r="S95" s="7">
        <v>0</v>
      </c>
      <c r="U95" s="9" t="s">
        <v>252</v>
      </c>
      <c r="W95" s="7">
        <v>1</v>
      </c>
      <c r="X95" s="5">
        <v>1</v>
      </c>
      <c r="Y95" s="5">
        <v>1</v>
      </c>
      <c r="Z95" s="5">
        <v>1</v>
      </c>
      <c r="AA95" s="5">
        <v>0</v>
      </c>
      <c r="AB95" s="5">
        <v>0</v>
      </c>
      <c r="AC95" s="5">
        <v>1</v>
      </c>
      <c r="AD95" s="5">
        <v>1</v>
      </c>
      <c r="AE95" s="5">
        <v>0</v>
      </c>
      <c r="AF95" s="5">
        <v>1</v>
      </c>
      <c r="AG95" s="5">
        <v>1</v>
      </c>
      <c r="AH95" s="5">
        <v>0</v>
      </c>
      <c r="AI95" s="5">
        <v>0</v>
      </c>
      <c r="AK95" s="5">
        <f t="shared" si="36"/>
        <v>21</v>
      </c>
      <c r="AL95" s="5">
        <f t="shared" si="37"/>
        <v>-6</v>
      </c>
      <c r="AM95" s="50">
        <f t="shared" si="51"/>
        <v>15</v>
      </c>
      <c r="AN95" s="49">
        <f t="shared" si="52"/>
        <v>106</v>
      </c>
      <c r="AO95" s="64"/>
      <c r="AP95" s="101">
        <f t="shared" si="38"/>
        <v>18</v>
      </c>
      <c r="AQ95" s="97">
        <f t="shared" si="39"/>
        <v>0</v>
      </c>
      <c r="AR95" s="101">
        <f t="shared" si="40"/>
        <v>21</v>
      </c>
      <c r="AS95" s="101">
        <f t="shared" si="41"/>
        <v>25</v>
      </c>
      <c r="AT95" s="97">
        <f t="shared" si="48"/>
        <v>0</v>
      </c>
      <c r="AU95" s="99">
        <f t="shared" si="42"/>
        <v>0</v>
      </c>
      <c r="AV95" s="100">
        <f t="shared" si="43"/>
        <v>17</v>
      </c>
      <c r="AW95" s="97">
        <f t="shared" si="44"/>
        <v>0</v>
      </c>
      <c r="AX95" s="101">
        <f t="shared" si="45"/>
        <v>15</v>
      </c>
      <c r="AY95" s="101">
        <f t="shared" si="46"/>
        <v>10</v>
      </c>
      <c r="AZ95" s="97">
        <f t="shared" si="50"/>
        <v>0</v>
      </c>
      <c r="BA95" s="97">
        <f t="shared" si="47"/>
        <v>0</v>
      </c>
    </row>
    <row r="96" spans="1:53" x14ac:dyDescent="0.25">
      <c r="A96" s="30" t="s">
        <v>297</v>
      </c>
      <c r="B96" s="2" t="s">
        <v>157</v>
      </c>
      <c r="C96" s="9" t="s">
        <v>253</v>
      </c>
      <c r="D96" s="6">
        <v>1</v>
      </c>
      <c r="E96" s="6">
        <v>1</v>
      </c>
      <c r="F96" s="6">
        <v>2</v>
      </c>
      <c r="G96" s="6">
        <v>3</v>
      </c>
      <c r="H96" s="6">
        <v>1</v>
      </c>
      <c r="I96" s="6">
        <v>1</v>
      </c>
      <c r="J96" s="6">
        <v>1</v>
      </c>
      <c r="K96" s="6">
        <v>3</v>
      </c>
      <c r="L96" s="7">
        <v>3</v>
      </c>
      <c r="M96" s="6">
        <v>1</v>
      </c>
      <c r="N96" s="6">
        <v>2</v>
      </c>
      <c r="O96" s="7">
        <v>2</v>
      </c>
      <c r="P96" s="8"/>
      <c r="Q96" s="7">
        <v>0</v>
      </c>
      <c r="R96" s="7">
        <v>1</v>
      </c>
      <c r="S96" s="7">
        <v>0</v>
      </c>
      <c r="U96" s="9" t="s">
        <v>253</v>
      </c>
      <c r="W96" s="7">
        <v>1</v>
      </c>
      <c r="X96" s="5">
        <v>0</v>
      </c>
      <c r="Y96" s="5">
        <v>1</v>
      </c>
      <c r="Z96" s="5">
        <v>1</v>
      </c>
      <c r="AA96" s="5">
        <v>0</v>
      </c>
      <c r="AB96" s="5">
        <v>0</v>
      </c>
      <c r="AC96" s="5">
        <v>1</v>
      </c>
      <c r="AD96" s="5">
        <v>0</v>
      </c>
      <c r="AE96" s="5">
        <v>0</v>
      </c>
      <c r="AF96" s="5">
        <v>0</v>
      </c>
      <c r="AG96" s="5">
        <v>1</v>
      </c>
      <c r="AH96" s="5">
        <v>0</v>
      </c>
      <c r="AI96" s="5">
        <v>0</v>
      </c>
      <c r="AK96" s="5">
        <f t="shared" si="36"/>
        <v>16</v>
      </c>
      <c r="AL96" s="5">
        <f t="shared" si="37"/>
        <v>-5</v>
      </c>
      <c r="AM96" s="46">
        <f t="shared" si="51"/>
        <v>11</v>
      </c>
      <c r="AN96" s="48">
        <f t="shared" si="52"/>
        <v>52</v>
      </c>
      <c r="AO96" s="65"/>
      <c r="AP96" s="100">
        <f t="shared" si="38"/>
        <v>13</v>
      </c>
      <c r="AQ96" s="97">
        <f t="shared" si="39"/>
        <v>0</v>
      </c>
      <c r="AR96" s="96">
        <f t="shared" si="40"/>
        <v>15</v>
      </c>
      <c r="AS96" s="98">
        <f t="shared" si="41"/>
        <v>15</v>
      </c>
      <c r="AT96" s="97">
        <f t="shared" si="48"/>
        <v>0</v>
      </c>
      <c r="AU96" s="99">
        <f t="shared" si="42"/>
        <v>0</v>
      </c>
      <c r="AV96" s="97">
        <f t="shared" si="43"/>
        <v>0</v>
      </c>
      <c r="AW96" s="97">
        <f t="shared" si="44"/>
        <v>0</v>
      </c>
      <c r="AX96" s="97">
        <f t="shared" si="45"/>
        <v>0</v>
      </c>
      <c r="AY96" s="100">
        <f t="shared" si="46"/>
        <v>9</v>
      </c>
      <c r="AZ96" s="97">
        <f t="shared" si="50"/>
        <v>0</v>
      </c>
      <c r="BA96" s="97">
        <f t="shared" si="47"/>
        <v>0</v>
      </c>
    </row>
    <row r="97" spans="1:53" x14ac:dyDescent="0.25">
      <c r="A97" s="32" t="s">
        <v>176</v>
      </c>
      <c r="B97" s="4" t="s">
        <v>175</v>
      </c>
      <c r="C97" s="9" t="s">
        <v>255</v>
      </c>
      <c r="D97" s="7">
        <v>2</v>
      </c>
      <c r="E97" s="7">
        <v>0</v>
      </c>
      <c r="F97" s="7">
        <v>0</v>
      </c>
      <c r="G97" s="7">
        <v>3</v>
      </c>
      <c r="H97" s="7">
        <v>1</v>
      </c>
      <c r="I97" s="7">
        <v>1</v>
      </c>
      <c r="J97" s="7">
        <v>1</v>
      </c>
      <c r="K97" s="7">
        <v>2</v>
      </c>
      <c r="L97" s="7">
        <v>2</v>
      </c>
      <c r="M97" s="7">
        <v>1</v>
      </c>
      <c r="N97" s="7">
        <v>3</v>
      </c>
      <c r="O97" s="7">
        <v>2</v>
      </c>
      <c r="P97" s="8"/>
      <c r="Q97" s="7">
        <v>1</v>
      </c>
      <c r="R97" s="7">
        <v>1</v>
      </c>
      <c r="S97" s="7">
        <v>0</v>
      </c>
      <c r="U97" s="9" t="s">
        <v>255</v>
      </c>
      <c r="W97" s="7">
        <v>1</v>
      </c>
      <c r="X97" s="5">
        <v>0</v>
      </c>
      <c r="Y97" s="5">
        <v>1</v>
      </c>
      <c r="Z97" s="5">
        <v>0</v>
      </c>
      <c r="AA97" s="5">
        <v>0</v>
      </c>
      <c r="AB97" s="5">
        <v>0</v>
      </c>
      <c r="AC97" s="5">
        <v>1</v>
      </c>
      <c r="AD97" s="5">
        <v>1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K97" s="5">
        <f t="shared" si="36"/>
        <v>12</v>
      </c>
      <c r="AL97" s="5">
        <f t="shared" si="37"/>
        <v>-6</v>
      </c>
      <c r="AM97" s="52">
        <f t="shared" si="51"/>
        <v>6</v>
      </c>
      <c r="AN97" s="48">
        <f t="shared" si="52"/>
        <v>30</v>
      </c>
      <c r="AO97" s="65"/>
      <c r="AP97" s="96">
        <f t="shared" si="38"/>
        <v>6</v>
      </c>
      <c r="AQ97" s="96">
        <f t="shared" si="39"/>
        <v>4</v>
      </c>
      <c r="AR97" s="98">
        <f t="shared" si="40"/>
        <v>6</v>
      </c>
      <c r="AS97" s="98">
        <f t="shared" si="41"/>
        <v>4</v>
      </c>
      <c r="AT97" s="97">
        <f t="shared" si="48"/>
        <v>0</v>
      </c>
      <c r="AU97" s="99">
        <f t="shared" si="42"/>
        <v>0</v>
      </c>
      <c r="AV97" s="96">
        <f t="shared" si="43"/>
        <v>10</v>
      </c>
      <c r="AW97" s="97">
        <f t="shared" si="44"/>
        <v>0</v>
      </c>
      <c r="AX97" s="97">
        <f t="shared" si="45"/>
        <v>0</v>
      </c>
      <c r="AY97" s="97">
        <f t="shared" si="46"/>
        <v>0</v>
      </c>
      <c r="AZ97" s="97">
        <f t="shared" si="50"/>
        <v>0</v>
      </c>
      <c r="BA97" s="97">
        <f t="shared" si="47"/>
        <v>0</v>
      </c>
    </row>
    <row r="98" spans="1:53" x14ac:dyDescent="0.25">
      <c r="A98" s="30" t="s">
        <v>414</v>
      </c>
      <c r="B98" s="2" t="s">
        <v>413</v>
      </c>
      <c r="C98" s="9" t="s">
        <v>257</v>
      </c>
      <c r="D98" s="6">
        <v>1</v>
      </c>
      <c r="E98" s="7">
        <v>0</v>
      </c>
      <c r="F98" s="7">
        <v>0</v>
      </c>
      <c r="G98" s="6">
        <v>1</v>
      </c>
      <c r="H98" s="6">
        <v>1</v>
      </c>
      <c r="I98" s="6">
        <v>3</v>
      </c>
      <c r="J98" s="6">
        <v>3</v>
      </c>
      <c r="K98" s="6">
        <v>2</v>
      </c>
      <c r="L98" s="7">
        <v>1</v>
      </c>
      <c r="M98" s="6">
        <v>1</v>
      </c>
      <c r="N98" s="6">
        <v>2</v>
      </c>
      <c r="O98" s="7">
        <v>1</v>
      </c>
      <c r="P98" s="8"/>
      <c r="Q98" s="7">
        <v>0</v>
      </c>
      <c r="R98" s="7">
        <v>0</v>
      </c>
      <c r="S98" s="7">
        <v>3</v>
      </c>
      <c r="U98" s="9" t="s">
        <v>257</v>
      </c>
      <c r="W98" s="7">
        <v>1</v>
      </c>
      <c r="X98" s="5">
        <v>0</v>
      </c>
      <c r="Y98" s="5">
        <v>1</v>
      </c>
      <c r="Z98" s="5">
        <v>0</v>
      </c>
      <c r="AA98" s="5">
        <v>0</v>
      </c>
      <c r="AB98" s="5">
        <v>1</v>
      </c>
      <c r="AC98" s="5">
        <v>1</v>
      </c>
      <c r="AD98" s="5">
        <v>0</v>
      </c>
      <c r="AE98" s="5">
        <v>0</v>
      </c>
      <c r="AF98" s="5">
        <v>0</v>
      </c>
      <c r="AG98" s="5">
        <v>1</v>
      </c>
      <c r="AH98" s="5">
        <v>0</v>
      </c>
      <c r="AI98" s="5">
        <v>1</v>
      </c>
      <c r="AK98" s="5">
        <f t="shared" si="36"/>
        <v>12</v>
      </c>
      <c r="AL98" s="5">
        <f t="shared" si="37"/>
        <v>-4</v>
      </c>
      <c r="AM98" s="52">
        <f t="shared" si="51"/>
        <v>8</v>
      </c>
      <c r="AN98" s="48">
        <f t="shared" si="52"/>
        <v>49</v>
      </c>
      <c r="AO98" s="65"/>
      <c r="AP98" s="96">
        <f t="shared" si="38"/>
        <v>8</v>
      </c>
      <c r="AQ98" s="97">
        <f t="shared" si="39"/>
        <v>0</v>
      </c>
      <c r="AR98" s="97">
        <f t="shared" si="40"/>
        <v>0</v>
      </c>
      <c r="AS98" s="97">
        <f t="shared" si="41"/>
        <v>0</v>
      </c>
      <c r="AT98" s="97">
        <f t="shared" si="48"/>
        <v>0</v>
      </c>
      <c r="AU98" s="100">
        <f t="shared" si="42"/>
        <v>24</v>
      </c>
      <c r="AV98" s="97">
        <f t="shared" si="43"/>
        <v>0</v>
      </c>
      <c r="AW98" s="97">
        <f t="shared" si="44"/>
        <v>0</v>
      </c>
      <c r="AX98" s="97">
        <f t="shared" si="45"/>
        <v>0</v>
      </c>
      <c r="AY98" s="100">
        <f t="shared" si="46"/>
        <v>9</v>
      </c>
      <c r="AZ98" s="97">
        <f t="shared" si="50"/>
        <v>8</v>
      </c>
      <c r="BA98" s="101">
        <f t="shared" si="47"/>
        <v>10</v>
      </c>
    </row>
    <row r="99" spans="1:53" x14ac:dyDescent="0.25">
      <c r="A99" s="32" t="s">
        <v>225</v>
      </c>
      <c r="B99" s="4" t="s">
        <v>223</v>
      </c>
      <c r="C99" s="9" t="s">
        <v>253</v>
      </c>
      <c r="D99" s="7">
        <v>3</v>
      </c>
      <c r="E99" s="6">
        <v>3</v>
      </c>
      <c r="F99" s="6">
        <v>2</v>
      </c>
      <c r="G99" s="7">
        <v>1</v>
      </c>
      <c r="H99" s="7">
        <v>1</v>
      </c>
      <c r="I99" s="7">
        <v>3</v>
      </c>
      <c r="J99" s="7">
        <v>2</v>
      </c>
      <c r="K99" s="7">
        <v>3</v>
      </c>
      <c r="L99" s="7">
        <v>3</v>
      </c>
      <c r="M99" s="7">
        <v>2</v>
      </c>
      <c r="N99" s="7">
        <v>2</v>
      </c>
      <c r="O99" s="7">
        <v>2</v>
      </c>
      <c r="P99" s="8"/>
      <c r="Q99" s="7">
        <v>0</v>
      </c>
      <c r="R99" s="7">
        <v>0</v>
      </c>
      <c r="S99" s="7">
        <v>1</v>
      </c>
      <c r="U99" s="9" t="s">
        <v>253</v>
      </c>
      <c r="W99" s="7">
        <v>1</v>
      </c>
      <c r="X99" s="5">
        <v>0</v>
      </c>
      <c r="Y99" s="5">
        <v>1</v>
      </c>
      <c r="Z99" s="5">
        <v>0</v>
      </c>
      <c r="AA99" s="5">
        <v>0</v>
      </c>
      <c r="AB99" s="5">
        <v>1</v>
      </c>
      <c r="AC99" s="5">
        <v>1</v>
      </c>
      <c r="AD99" s="5">
        <v>0</v>
      </c>
      <c r="AE99" s="5">
        <v>0</v>
      </c>
      <c r="AF99" s="5">
        <v>0</v>
      </c>
      <c r="AG99" s="5">
        <v>1</v>
      </c>
      <c r="AH99" s="5">
        <v>0</v>
      </c>
      <c r="AI99" s="5">
        <v>0</v>
      </c>
      <c r="AK99" s="5">
        <f t="shared" ref="AK99:AK125" si="53">+SUM(D99:L99)</f>
        <v>21</v>
      </c>
      <c r="AL99" s="5">
        <f t="shared" ref="AL99:AL125" si="54">+SUM(M99:O99)*-1</f>
        <v>-6</v>
      </c>
      <c r="AM99" s="50">
        <f t="shared" si="51"/>
        <v>15</v>
      </c>
      <c r="AN99" s="48">
        <f t="shared" si="52"/>
        <v>42</v>
      </c>
      <c r="AO99" s="65"/>
      <c r="AP99" s="101">
        <f t="shared" ref="AP99:AP125" si="55">+($AM99*W99)+F99</f>
        <v>17</v>
      </c>
      <c r="AQ99" s="97">
        <f t="shared" ref="AQ99:AQ125" si="56">+(($AM99*X99)+(2*D99))*Q99</f>
        <v>0</v>
      </c>
      <c r="AR99" s="97">
        <f t="shared" ref="AR99:AR125" si="57">+(($AM99*Y99)+(2*F99))*R99</f>
        <v>0</v>
      </c>
      <c r="AS99" s="97">
        <f t="shared" ref="AS99:AS125" si="58">+(($AM99*Z99+(2*D99)+2*(E99)))*R99</f>
        <v>0</v>
      </c>
      <c r="AT99" s="97">
        <f t="shared" si="48"/>
        <v>0</v>
      </c>
      <c r="AU99" s="96">
        <f t="shared" ref="AU99:AU125" si="59">+$AM99*AB99*(S99)</f>
        <v>15</v>
      </c>
      <c r="AV99" s="97">
        <f t="shared" ref="AV99:AV125" si="60">+($AM99+(3*D99)-(2*M99))*AD99</f>
        <v>0</v>
      </c>
      <c r="AW99" s="97">
        <f t="shared" ref="AW99:AW125" si="61">+$AM99*AE99</f>
        <v>0</v>
      </c>
      <c r="AX99" s="97">
        <f t="shared" ref="AX99:AX125" si="62">+$AM99*AF99</f>
        <v>0</v>
      </c>
      <c r="AY99" s="101">
        <f t="shared" ref="AY99:AY125" si="63">+(I99+J99+L99+H99+G99)*AG99</f>
        <v>10</v>
      </c>
      <c r="AZ99" s="97">
        <f t="shared" si="50"/>
        <v>0</v>
      </c>
      <c r="BA99" s="97">
        <f t="shared" ref="BA99:BA125" si="64">(G99+H99+I99+J99+K99)*AI99</f>
        <v>0</v>
      </c>
    </row>
    <row r="100" spans="1:53" x14ac:dyDescent="0.25">
      <c r="A100" s="30" t="s">
        <v>66</v>
      </c>
      <c r="B100" s="2" t="s">
        <v>67</v>
      </c>
      <c r="C100" s="9" t="s">
        <v>279</v>
      </c>
      <c r="D100" s="6">
        <v>1</v>
      </c>
      <c r="E100" s="7">
        <v>0</v>
      </c>
      <c r="F100" s="7">
        <v>0</v>
      </c>
      <c r="G100" s="6">
        <v>2</v>
      </c>
      <c r="H100" s="6">
        <v>1</v>
      </c>
      <c r="I100" s="6">
        <v>1</v>
      </c>
      <c r="J100" s="6"/>
      <c r="K100" s="6">
        <v>1</v>
      </c>
      <c r="L100" s="7">
        <v>3</v>
      </c>
      <c r="M100" s="6">
        <v>3</v>
      </c>
      <c r="N100" s="6">
        <v>3</v>
      </c>
      <c r="O100" s="7">
        <v>2</v>
      </c>
      <c r="P100" s="8"/>
      <c r="Q100" s="7">
        <v>0</v>
      </c>
      <c r="R100" s="7">
        <v>0</v>
      </c>
      <c r="S100" s="7">
        <v>0</v>
      </c>
      <c r="U100" s="9" t="s">
        <v>279</v>
      </c>
      <c r="W100" s="7">
        <v>1</v>
      </c>
      <c r="X100" s="5">
        <v>0</v>
      </c>
      <c r="Y100" s="5">
        <v>1</v>
      </c>
      <c r="Z100" s="5">
        <v>0</v>
      </c>
      <c r="AA100" s="5">
        <v>0</v>
      </c>
      <c r="AB100" s="5">
        <v>0</v>
      </c>
      <c r="AC100" s="5">
        <v>1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K100" s="5">
        <f t="shared" si="53"/>
        <v>9</v>
      </c>
      <c r="AL100" s="5">
        <f t="shared" si="54"/>
        <v>-8</v>
      </c>
      <c r="AM100" s="52">
        <f t="shared" si="51"/>
        <v>1</v>
      </c>
      <c r="AN100" s="51">
        <f t="shared" si="52"/>
        <v>1</v>
      </c>
      <c r="AO100" s="66"/>
      <c r="AP100" s="96">
        <f t="shared" si="55"/>
        <v>1</v>
      </c>
      <c r="AQ100" s="97">
        <f t="shared" si="56"/>
        <v>0</v>
      </c>
      <c r="AR100" s="97">
        <f t="shared" si="57"/>
        <v>0</v>
      </c>
      <c r="AS100" s="97">
        <f t="shared" si="58"/>
        <v>0</v>
      </c>
      <c r="AT100" s="97">
        <f t="shared" ref="AT100:AT125" si="65">+$AM100*AA100</f>
        <v>0</v>
      </c>
      <c r="AU100" s="99">
        <f t="shared" si="59"/>
        <v>0</v>
      </c>
      <c r="AV100" s="97">
        <f t="shared" si="60"/>
        <v>0</v>
      </c>
      <c r="AW100" s="97">
        <f t="shared" si="61"/>
        <v>0</v>
      </c>
      <c r="AX100" s="97">
        <f t="shared" si="62"/>
        <v>0</v>
      </c>
      <c r="AY100" s="97">
        <f t="shared" si="63"/>
        <v>0</v>
      </c>
      <c r="AZ100" s="97">
        <f t="shared" si="50"/>
        <v>0</v>
      </c>
      <c r="BA100" s="97">
        <f t="shared" si="64"/>
        <v>0</v>
      </c>
    </row>
    <row r="101" spans="1:53" x14ac:dyDescent="0.25">
      <c r="A101" s="30" t="s">
        <v>68</v>
      </c>
      <c r="B101" s="2" t="s">
        <v>69</v>
      </c>
      <c r="C101" s="9" t="s">
        <v>253</v>
      </c>
      <c r="D101" s="6">
        <v>3</v>
      </c>
      <c r="E101" s="6">
        <v>3</v>
      </c>
      <c r="F101" s="6">
        <v>1</v>
      </c>
      <c r="G101" s="6">
        <v>1</v>
      </c>
      <c r="H101" s="6">
        <v>2</v>
      </c>
      <c r="I101" s="6">
        <v>2</v>
      </c>
      <c r="J101" s="6">
        <v>1</v>
      </c>
      <c r="K101" s="6">
        <v>3</v>
      </c>
      <c r="L101" s="7">
        <v>3</v>
      </c>
      <c r="M101" s="6">
        <v>2</v>
      </c>
      <c r="N101" s="6">
        <v>2</v>
      </c>
      <c r="O101" s="7">
        <v>1</v>
      </c>
      <c r="P101" s="8"/>
      <c r="Q101" s="7">
        <v>1</v>
      </c>
      <c r="R101" s="7">
        <v>1</v>
      </c>
      <c r="S101" s="7">
        <v>1</v>
      </c>
      <c r="U101" s="9" t="s">
        <v>253</v>
      </c>
      <c r="W101" s="7">
        <v>1</v>
      </c>
      <c r="X101" s="5">
        <v>1</v>
      </c>
      <c r="Y101" s="5">
        <v>1</v>
      </c>
      <c r="Z101" s="5">
        <v>1</v>
      </c>
      <c r="AA101" s="5">
        <v>0</v>
      </c>
      <c r="AB101" s="5">
        <v>1</v>
      </c>
      <c r="AC101" s="5">
        <v>1</v>
      </c>
      <c r="AD101" s="5">
        <v>1</v>
      </c>
      <c r="AE101" s="5">
        <v>0</v>
      </c>
      <c r="AF101" s="5">
        <v>1</v>
      </c>
      <c r="AG101" s="5">
        <v>1</v>
      </c>
      <c r="AH101" s="5">
        <v>0</v>
      </c>
      <c r="AI101" s="5">
        <v>0</v>
      </c>
      <c r="AK101" s="5">
        <f t="shared" si="53"/>
        <v>19</v>
      </c>
      <c r="AL101" s="5">
        <f t="shared" si="54"/>
        <v>-5</v>
      </c>
      <c r="AM101" s="50">
        <f t="shared" si="51"/>
        <v>14</v>
      </c>
      <c r="AN101" s="49">
        <f t="shared" si="52"/>
        <v>133</v>
      </c>
      <c r="AO101" s="64"/>
      <c r="AP101" s="100">
        <f t="shared" si="55"/>
        <v>15</v>
      </c>
      <c r="AQ101" s="101">
        <f t="shared" si="56"/>
        <v>20</v>
      </c>
      <c r="AR101" s="96">
        <f t="shared" si="57"/>
        <v>16</v>
      </c>
      <c r="AS101" s="101">
        <f t="shared" si="58"/>
        <v>26</v>
      </c>
      <c r="AT101" s="97">
        <f t="shared" si="65"/>
        <v>0</v>
      </c>
      <c r="AU101" s="96">
        <f t="shared" si="59"/>
        <v>14</v>
      </c>
      <c r="AV101" s="100">
        <f t="shared" si="60"/>
        <v>19</v>
      </c>
      <c r="AW101" s="97">
        <f t="shared" si="61"/>
        <v>0</v>
      </c>
      <c r="AX101" s="101">
        <f t="shared" si="62"/>
        <v>14</v>
      </c>
      <c r="AY101" s="100">
        <f t="shared" si="63"/>
        <v>9</v>
      </c>
      <c r="AZ101" s="97">
        <f t="shared" si="50"/>
        <v>0</v>
      </c>
      <c r="BA101" s="97">
        <f t="shared" si="64"/>
        <v>0</v>
      </c>
    </row>
    <row r="102" spans="1:53" x14ac:dyDescent="0.25">
      <c r="A102" s="30" t="s">
        <v>70</v>
      </c>
      <c r="B102" s="2" t="s">
        <v>71</v>
      </c>
      <c r="C102" s="9" t="s">
        <v>252</v>
      </c>
      <c r="D102" s="6">
        <v>1</v>
      </c>
      <c r="E102" s="6">
        <v>1</v>
      </c>
      <c r="F102" s="6">
        <v>3</v>
      </c>
      <c r="G102" s="6">
        <v>1</v>
      </c>
      <c r="H102" s="6">
        <v>1</v>
      </c>
      <c r="I102" s="6">
        <v>1</v>
      </c>
      <c r="J102" s="6">
        <v>2</v>
      </c>
      <c r="K102" s="6">
        <v>3</v>
      </c>
      <c r="L102" s="7">
        <v>2</v>
      </c>
      <c r="M102" s="6">
        <v>1</v>
      </c>
      <c r="N102" s="6">
        <v>2</v>
      </c>
      <c r="O102" s="7">
        <v>2</v>
      </c>
      <c r="P102" s="8"/>
      <c r="Q102" s="7">
        <v>0</v>
      </c>
      <c r="R102" s="7">
        <v>1</v>
      </c>
      <c r="S102" s="7">
        <v>0</v>
      </c>
      <c r="U102" s="9" t="s">
        <v>252</v>
      </c>
      <c r="W102" s="7">
        <v>1</v>
      </c>
      <c r="X102" s="5">
        <v>0</v>
      </c>
      <c r="Y102" s="5">
        <v>1</v>
      </c>
      <c r="Z102" s="5">
        <v>0</v>
      </c>
      <c r="AA102" s="5">
        <v>0</v>
      </c>
      <c r="AB102" s="5">
        <v>0</v>
      </c>
      <c r="AC102" s="5">
        <v>1</v>
      </c>
      <c r="AD102" s="5">
        <v>0</v>
      </c>
      <c r="AE102" s="5">
        <v>0</v>
      </c>
      <c r="AF102" s="5">
        <v>0</v>
      </c>
      <c r="AG102" s="5">
        <v>1</v>
      </c>
      <c r="AH102" s="5">
        <v>0</v>
      </c>
      <c r="AI102" s="5">
        <v>0</v>
      </c>
      <c r="AK102" s="5">
        <f t="shared" si="53"/>
        <v>15</v>
      </c>
      <c r="AL102" s="5">
        <f t="shared" si="54"/>
        <v>-5</v>
      </c>
      <c r="AM102" s="46">
        <f t="shared" si="51"/>
        <v>10</v>
      </c>
      <c r="AN102" s="48">
        <f t="shared" si="52"/>
        <v>40</v>
      </c>
      <c r="AO102" s="65"/>
      <c r="AP102" s="100">
        <f t="shared" si="55"/>
        <v>13</v>
      </c>
      <c r="AQ102" s="97">
        <f t="shared" si="56"/>
        <v>0</v>
      </c>
      <c r="AR102" s="100">
        <f t="shared" si="57"/>
        <v>16</v>
      </c>
      <c r="AS102" s="98">
        <f t="shared" si="58"/>
        <v>4</v>
      </c>
      <c r="AT102" s="97">
        <f t="shared" si="65"/>
        <v>0</v>
      </c>
      <c r="AU102" s="99">
        <f t="shared" si="59"/>
        <v>0</v>
      </c>
      <c r="AV102" s="97">
        <f t="shared" si="60"/>
        <v>0</v>
      </c>
      <c r="AW102" s="97">
        <f t="shared" si="61"/>
        <v>0</v>
      </c>
      <c r="AX102" s="97">
        <f t="shared" si="62"/>
        <v>0</v>
      </c>
      <c r="AY102" s="96">
        <f t="shared" si="63"/>
        <v>7</v>
      </c>
      <c r="AZ102" s="97">
        <f t="shared" si="50"/>
        <v>0</v>
      </c>
      <c r="BA102" s="97">
        <f t="shared" si="64"/>
        <v>0</v>
      </c>
    </row>
    <row r="103" spans="1:53" x14ac:dyDescent="0.25">
      <c r="A103" s="30" t="s">
        <v>72</v>
      </c>
      <c r="B103" s="2" t="s">
        <v>73</v>
      </c>
      <c r="C103" s="9" t="s">
        <v>254</v>
      </c>
      <c r="D103" s="6">
        <v>2</v>
      </c>
      <c r="E103" s="6">
        <v>3</v>
      </c>
      <c r="F103" s="6">
        <v>1</v>
      </c>
      <c r="G103" s="6">
        <v>1</v>
      </c>
      <c r="H103" s="6">
        <v>2</v>
      </c>
      <c r="I103" s="6">
        <v>3</v>
      </c>
      <c r="J103" s="6">
        <v>3</v>
      </c>
      <c r="K103" s="6">
        <v>3</v>
      </c>
      <c r="L103" s="7">
        <v>2</v>
      </c>
      <c r="M103" s="6">
        <v>2</v>
      </c>
      <c r="N103" s="6">
        <v>2</v>
      </c>
      <c r="O103" s="7">
        <v>2</v>
      </c>
      <c r="P103" s="8"/>
      <c r="Q103" s="7">
        <v>0</v>
      </c>
      <c r="R103" s="7">
        <v>1</v>
      </c>
      <c r="S103" s="7">
        <v>2</v>
      </c>
      <c r="U103" s="9" t="s">
        <v>254</v>
      </c>
      <c r="W103" s="7">
        <v>1</v>
      </c>
      <c r="X103" s="5">
        <v>0</v>
      </c>
      <c r="Y103" s="5">
        <v>1</v>
      </c>
      <c r="Z103" s="5">
        <v>0</v>
      </c>
      <c r="AA103" s="5">
        <v>0</v>
      </c>
      <c r="AB103" s="5">
        <v>1</v>
      </c>
      <c r="AC103" s="5">
        <v>1</v>
      </c>
      <c r="AD103" s="5">
        <v>0</v>
      </c>
      <c r="AE103" s="5">
        <v>0</v>
      </c>
      <c r="AF103" s="5">
        <v>0</v>
      </c>
      <c r="AG103" s="5">
        <v>1</v>
      </c>
      <c r="AH103" s="5">
        <v>0</v>
      </c>
      <c r="AI103" s="5">
        <v>0</v>
      </c>
      <c r="AK103" s="5">
        <f t="shared" si="53"/>
        <v>20</v>
      </c>
      <c r="AL103" s="5">
        <f t="shared" si="54"/>
        <v>-6</v>
      </c>
      <c r="AM103" s="50">
        <f t="shared" si="51"/>
        <v>14</v>
      </c>
      <c r="AN103" s="47">
        <f t="shared" si="52"/>
        <v>80</v>
      </c>
      <c r="AO103" s="65"/>
      <c r="AP103" s="101">
        <f t="shared" si="55"/>
        <v>15</v>
      </c>
      <c r="AQ103" s="97">
        <f t="shared" si="56"/>
        <v>0</v>
      </c>
      <c r="AR103" s="100">
        <f t="shared" si="57"/>
        <v>16</v>
      </c>
      <c r="AS103" s="98">
        <f t="shared" si="58"/>
        <v>10</v>
      </c>
      <c r="AT103" s="97">
        <f t="shared" si="65"/>
        <v>0</v>
      </c>
      <c r="AU103" s="100">
        <f t="shared" si="59"/>
        <v>28</v>
      </c>
      <c r="AV103" s="97">
        <f t="shared" si="60"/>
        <v>0</v>
      </c>
      <c r="AW103" s="97">
        <f t="shared" si="61"/>
        <v>0</v>
      </c>
      <c r="AX103" s="97">
        <f t="shared" si="62"/>
        <v>0</v>
      </c>
      <c r="AY103" s="101">
        <f t="shared" si="63"/>
        <v>11</v>
      </c>
      <c r="AZ103" s="97">
        <f t="shared" si="50"/>
        <v>0</v>
      </c>
      <c r="BA103" s="97">
        <f t="shared" si="64"/>
        <v>0</v>
      </c>
    </row>
    <row r="104" spans="1:53" x14ac:dyDescent="0.25">
      <c r="A104" s="30" t="s">
        <v>228</v>
      </c>
      <c r="B104" s="2" t="s">
        <v>227</v>
      </c>
      <c r="C104" s="9" t="s">
        <v>253</v>
      </c>
      <c r="D104" s="6">
        <v>3</v>
      </c>
      <c r="E104" s="6">
        <v>0</v>
      </c>
      <c r="F104" s="6">
        <v>2</v>
      </c>
      <c r="G104" s="6">
        <v>1</v>
      </c>
      <c r="H104" s="6">
        <v>1</v>
      </c>
      <c r="I104" s="6">
        <v>1</v>
      </c>
      <c r="J104" s="6">
        <v>3</v>
      </c>
      <c r="K104" s="6">
        <v>3</v>
      </c>
      <c r="L104" s="7">
        <v>3</v>
      </c>
      <c r="M104" s="6">
        <v>1</v>
      </c>
      <c r="N104" s="6">
        <v>1</v>
      </c>
      <c r="O104" s="7">
        <v>3</v>
      </c>
      <c r="P104" s="8"/>
      <c r="Q104" s="7">
        <v>0</v>
      </c>
      <c r="R104" s="7">
        <v>1</v>
      </c>
      <c r="S104" s="7">
        <v>0</v>
      </c>
      <c r="U104" s="9" t="s">
        <v>253</v>
      </c>
      <c r="W104" s="7">
        <v>1</v>
      </c>
      <c r="X104" s="5">
        <v>0</v>
      </c>
      <c r="Y104" s="5">
        <v>1</v>
      </c>
      <c r="Z104" s="5">
        <v>0</v>
      </c>
      <c r="AA104" s="5">
        <v>1</v>
      </c>
      <c r="AB104" s="5">
        <v>0</v>
      </c>
      <c r="AC104" s="5">
        <v>1</v>
      </c>
      <c r="AD104" s="5">
        <v>0</v>
      </c>
      <c r="AE104" s="5">
        <v>1</v>
      </c>
      <c r="AF104" s="5">
        <v>0</v>
      </c>
      <c r="AG104" s="5">
        <v>1</v>
      </c>
      <c r="AH104" s="5">
        <v>0</v>
      </c>
      <c r="AI104" s="5">
        <v>0</v>
      </c>
      <c r="AK104" s="5">
        <f t="shared" si="53"/>
        <v>17</v>
      </c>
      <c r="AL104" s="5">
        <f t="shared" si="54"/>
        <v>-5</v>
      </c>
      <c r="AM104" s="50">
        <f t="shared" si="51"/>
        <v>12</v>
      </c>
      <c r="AN104" s="47">
        <f t="shared" si="52"/>
        <v>69</v>
      </c>
      <c r="AO104" s="65"/>
      <c r="AP104" s="100">
        <f t="shared" si="55"/>
        <v>14</v>
      </c>
      <c r="AQ104" s="97">
        <f t="shared" si="56"/>
        <v>0</v>
      </c>
      <c r="AR104" s="96">
        <f t="shared" si="57"/>
        <v>16</v>
      </c>
      <c r="AS104" s="98">
        <f t="shared" si="58"/>
        <v>6</v>
      </c>
      <c r="AT104" s="100">
        <f t="shared" si="65"/>
        <v>12</v>
      </c>
      <c r="AU104" s="99">
        <f t="shared" si="59"/>
        <v>0</v>
      </c>
      <c r="AV104" s="97">
        <f t="shared" si="60"/>
        <v>0</v>
      </c>
      <c r="AW104" s="101">
        <f t="shared" si="61"/>
        <v>12</v>
      </c>
      <c r="AX104" s="97">
        <f t="shared" si="62"/>
        <v>0</v>
      </c>
      <c r="AY104" s="100">
        <f t="shared" si="63"/>
        <v>9</v>
      </c>
      <c r="AZ104" s="97">
        <f t="shared" si="50"/>
        <v>0</v>
      </c>
      <c r="BA104" s="97">
        <f t="shared" si="64"/>
        <v>0</v>
      </c>
    </row>
    <row r="105" spans="1:53" x14ac:dyDescent="0.25">
      <c r="A105" s="30" t="s">
        <v>74</v>
      </c>
      <c r="B105" s="2" t="s">
        <v>75</v>
      </c>
      <c r="C105" s="9" t="s">
        <v>279</v>
      </c>
      <c r="D105" s="6">
        <v>1</v>
      </c>
      <c r="E105" s="7">
        <v>0</v>
      </c>
      <c r="F105" s="7">
        <v>0</v>
      </c>
      <c r="G105" s="6">
        <v>2</v>
      </c>
      <c r="H105" s="6">
        <v>1</v>
      </c>
      <c r="I105" s="6">
        <v>1</v>
      </c>
      <c r="J105" s="6"/>
      <c r="K105" s="6">
        <v>1</v>
      </c>
      <c r="L105" s="7">
        <v>3</v>
      </c>
      <c r="M105" s="6">
        <v>3</v>
      </c>
      <c r="N105" s="6">
        <v>3</v>
      </c>
      <c r="O105" s="7">
        <v>2</v>
      </c>
      <c r="P105" s="8"/>
      <c r="Q105" s="7">
        <v>0</v>
      </c>
      <c r="R105" s="7">
        <v>0</v>
      </c>
      <c r="S105" s="7">
        <v>0</v>
      </c>
      <c r="U105" s="9" t="s">
        <v>279</v>
      </c>
      <c r="W105" s="7">
        <v>1</v>
      </c>
      <c r="X105" s="5">
        <v>0</v>
      </c>
      <c r="Y105" s="5">
        <v>1</v>
      </c>
      <c r="Z105" s="5">
        <v>0</v>
      </c>
      <c r="AA105" s="5">
        <v>0</v>
      </c>
      <c r="AB105" s="5">
        <v>0</v>
      </c>
      <c r="AC105" s="5">
        <v>1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K105" s="5">
        <f t="shared" si="53"/>
        <v>9</v>
      </c>
      <c r="AL105" s="5">
        <f t="shared" si="54"/>
        <v>-8</v>
      </c>
      <c r="AM105" s="52">
        <f t="shared" si="51"/>
        <v>1</v>
      </c>
      <c r="AN105" s="51">
        <f t="shared" si="52"/>
        <v>1</v>
      </c>
      <c r="AO105" s="66"/>
      <c r="AP105" s="96">
        <f t="shared" si="55"/>
        <v>1</v>
      </c>
      <c r="AQ105" s="97">
        <f t="shared" si="56"/>
        <v>0</v>
      </c>
      <c r="AR105" s="97">
        <f t="shared" si="57"/>
        <v>0</v>
      </c>
      <c r="AS105" s="97">
        <f t="shared" si="58"/>
        <v>0</v>
      </c>
      <c r="AT105" s="97">
        <f t="shared" si="65"/>
        <v>0</v>
      </c>
      <c r="AU105" s="99">
        <f t="shared" si="59"/>
        <v>0</v>
      </c>
      <c r="AV105" s="97">
        <f t="shared" si="60"/>
        <v>0</v>
      </c>
      <c r="AW105" s="97">
        <f t="shared" si="61"/>
        <v>0</v>
      </c>
      <c r="AX105" s="97">
        <f t="shared" si="62"/>
        <v>0</v>
      </c>
      <c r="AY105" s="97">
        <f t="shared" si="63"/>
        <v>0</v>
      </c>
      <c r="AZ105" s="97">
        <f t="shared" si="50"/>
        <v>0</v>
      </c>
      <c r="BA105" s="97">
        <f t="shared" si="64"/>
        <v>0</v>
      </c>
    </row>
    <row r="106" spans="1:53" x14ac:dyDescent="0.25">
      <c r="A106" s="30" t="s">
        <v>76</v>
      </c>
      <c r="B106" s="2" t="s">
        <v>77</v>
      </c>
      <c r="C106" s="9" t="s">
        <v>252</v>
      </c>
      <c r="D106" s="6">
        <v>2</v>
      </c>
      <c r="E106" s="6">
        <v>3</v>
      </c>
      <c r="F106" s="6">
        <v>3</v>
      </c>
      <c r="G106" s="6">
        <v>2</v>
      </c>
      <c r="H106" s="6">
        <v>1</v>
      </c>
      <c r="I106" s="6">
        <v>1</v>
      </c>
      <c r="J106" s="6">
        <v>2</v>
      </c>
      <c r="K106" s="6">
        <v>3</v>
      </c>
      <c r="L106" s="7">
        <v>3</v>
      </c>
      <c r="M106" s="6">
        <v>2</v>
      </c>
      <c r="N106" s="6">
        <v>2</v>
      </c>
      <c r="O106" s="7">
        <v>2</v>
      </c>
      <c r="P106" s="8"/>
      <c r="Q106" s="7">
        <v>0</v>
      </c>
      <c r="R106" s="7">
        <v>1</v>
      </c>
      <c r="S106" s="7">
        <v>0</v>
      </c>
      <c r="U106" s="9" t="s">
        <v>252</v>
      </c>
      <c r="W106" s="7">
        <v>1</v>
      </c>
      <c r="X106" s="5">
        <v>0</v>
      </c>
      <c r="Y106" s="5">
        <v>1</v>
      </c>
      <c r="Z106" s="5">
        <v>0</v>
      </c>
      <c r="AA106" s="5">
        <v>0</v>
      </c>
      <c r="AB106" s="5">
        <v>0</v>
      </c>
      <c r="AC106" s="5">
        <v>1</v>
      </c>
      <c r="AD106" s="5">
        <v>1</v>
      </c>
      <c r="AE106" s="5">
        <v>0</v>
      </c>
      <c r="AF106" s="5">
        <v>0</v>
      </c>
      <c r="AG106" s="5">
        <v>1</v>
      </c>
      <c r="AH106" s="5">
        <v>0</v>
      </c>
      <c r="AI106" s="5">
        <v>0</v>
      </c>
      <c r="AK106" s="5">
        <f t="shared" si="53"/>
        <v>20</v>
      </c>
      <c r="AL106" s="5">
        <f t="shared" si="54"/>
        <v>-6</v>
      </c>
      <c r="AM106" s="50">
        <f t="shared" si="51"/>
        <v>14</v>
      </c>
      <c r="AN106" s="47">
        <f t="shared" si="52"/>
        <v>72</v>
      </c>
      <c r="AO106" s="65"/>
      <c r="AP106" s="101">
        <f t="shared" si="55"/>
        <v>17</v>
      </c>
      <c r="AQ106" s="97">
        <f t="shared" si="56"/>
        <v>0</v>
      </c>
      <c r="AR106" s="101">
        <f t="shared" si="57"/>
        <v>20</v>
      </c>
      <c r="AS106" s="98">
        <f t="shared" si="58"/>
        <v>10</v>
      </c>
      <c r="AT106" s="97">
        <f t="shared" si="65"/>
        <v>0</v>
      </c>
      <c r="AU106" s="99">
        <f t="shared" si="59"/>
        <v>0</v>
      </c>
      <c r="AV106" s="100">
        <f t="shared" si="60"/>
        <v>16</v>
      </c>
      <c r="AW106" s="97">
        <f t="shared" si="61"/>
        <v>0</v>
      </c>
      <c r="AX106" s="97">
        <f t="shared" si="62"/>
        <v>0</v>
      </c>
      <c r="AY106" s="100">
        <f t="shared" si="63"/>
        <v>9</v>
      </c>
      <c r="AZ106" s="97">
        <f t="shared" si="50"/>
        <v>0</v>
      </c>
      <c r="BA106" s="97">
        <f t="shared" si="64"/>
        <v>0</v>
      </c>
    </row>
    <row r="107" spans="1:53" x14ac:dyDescent="0.25">
      <c r="A107" s="32" t="s">
        <v>181</v>
      </c>
      <c r="B107" s="4" t="s">
        <v>180</v>
      </c>
      <c r="C107" s="9" t="s">
        <v>255</v>
      </c>
      <c r="D107" s="7">
        <v>2</v>
      </c>
      <c r="E107" s="7">
        <v>0</v>
      </c>
      <c r="F107" s="7">
        <v>0</v>
      </c>
      <c r="G107" s="7">
        <v>2</v>
      </c>
      <c r="H107" s="7">
        <v>1</v>
      </c>
      <c r="I107" s="7">
        <v>1</v>
      </c>
      <c r="J107" s="7">
        <v>1</v>
      </c>
      <c r="K107" s="7">
        <v>2</v>
      </c>
      <c r="L107" s="7">
        <v>2</v>
      </c>
      <c r="M107" s="7">
        <v>1</v>
      </c>
      <c r="N107" s="7">
        <v>3</v>
      </c>
      <c r="O107" s="7">
        <v>2</v>
      </c>
      <c r="P107" s="8"/>
      <c r="Q107" s="7">
        <v>0</v>
      </c>
      <c r="R107" s="7">
        <v>1</v>
      </c>
      <c r="S107" s="7">
        <v>0</v>
      </c>
      <c r="U107" s="9" t="s">
        <v>255</v>
      </c>
      <c r="W107" s="7">
        <v>1</v>
      </c>
      <c r="X107" s="5">
        <v>0</v>
      </c>
      <c r="Y107" s="5">
        <v>1</v>
      </c>
      <c r="Z107" s="5">
        <v>0</v>
      </c>
      <c r="AA107" s="5">
        <v>0</v>
      </c>
      <c r="AB107" s="5">
        <v>0</v>
      </c>
      <c r="AC107" s="5">
        <v>1</v>
      </c>
      <c r="AD107" s="5">
        <v>0</v>
      </c>
      <c r="AE107" s="5">
        <v>0</v>
      </c>
      <c r="AF107" s="5">
        <v>0</v>
      </c>
      <c r="AG107" s="5">
        <v>1</v>
      </c>
      <c r="AH107" s="5">
        <v>0</v>
      </c>
      <c r="AI107" s="5">
        <v>0</v>
      </c>
      <c r="AK107" s="5">
        <f t="shared" si="53"/>
        <v>11</v>
      </c>
      <c r="AL107" s="5">
        <f t="shared" si="54"/>
        <v>-6</v>
      </c>
      <c r="AM107" s="52">
        <f t="shared" si="51"/>
        <v>5</v>
      </c>
      <c r="AN107" s="48">
        <f t="shared" si="52"/>
        <v>21</v>
      </c>
      <c r="AO107" s="65"/>
      <c r="AP107" s="96">
        <f t="shared" si="55"/>
        <v>5</v>
      </c>
      <c r="AQ107" s="97">
        <f t="shared" si="56"/>
        <v>0</v>
      </c>
      <c r="AR107" s="98">
        <f t="shared" si="57"/>
        <v>5</v>
      </c>
      <c r="AS107" s="98">
        <f t="shared" si="58"/>
        <v>4</v>
      </c>
      <c r="AT107" s="97">
        <f t="shared" si="65"/>
        <v>0</v>
      </c>
      <c r="AU107" s="99">
        <f t="shared" si="59"/>
        <v>0</v>
      </c>
      <c r="AV107" s="97">
        <f t="shared" si="60"/>
        <v>0</v>
      </c>
      <c r="AW107" s="97">
        <f t="shared" si="61"/>
        <v>0</v>
      </c>
      <c r="AX107" s="97">
        <f t="shared" si="62"/>
        <v>0</v>
      </c>
      <c r="AY107" s="96">
        <f t="shared" si="63"/>
        <v>7</v>
      </c>
      <c r="AZ107" s="97">
        <f t="shared" si="50"/>
        <v>0</v>
      </c>
      <c r="BA107" s="97">
        <f t="shared" si="64"/>
        <v>0</v>
      </c>
    </row>
    <row r="108" spans="1:53" x14ac:dyDescent="0.25">
      <c r="A108" s="32" t="s">
        <v>179</v>
      </c>
      <c r="B108" s="4" t="s">
        <v>178</v>
      </c>
      <c r="C108" s="9" t="s">
        <v>253</v>
      </c>
      <c r="D108" s="7">
        <v>2</v>
      </c>
      <c r="E108" s="7">
        <v>3</v>
      </c>
      <c r="F108" s="7">
        <v>2</v>
      </c>
      <c r="G108" s="7">
        <v>2</v>
      </c>
      <c r="H108" s="7">
        <v>1</v>
      </c>
      <c r="I108" s="7">
        <v>1</v>
      </c>
      <c r="J108" s="7">
        <v>1</v>
      </c>
      <c r="K108" s="7">
        <v>3</v>
      </c>
      <c r="L108" s="7">
        <v>2</v>
      </c>
      <c r="M108" s="7">
        <v>1</v>
      </c>
      <c r="N108" s="7">
        <v>1</v>
      </c>
      <c r="O108" s="7">
        <v>2</v>
      </c>
      <c r="P108" s="8"/>
      <c r="Q108" s="7">
        <v>1</v>
      </c>
      <c r="R108" s="7">
        <v>1</v>
      </c>
      <c r="S108" s="7">
        <v>0</v>
      </c>
      <c r="U108" s="9" t="s">
        <v>253</v>
      </c>
      <c r="W108" s="7">
        <v>1</v>
      </c>
      <c r="X108" s="5">
        <v>0</v>
      </c>
      <c r="Y108" s="5">
        <v>1</v>
      </c>
      <c r="Z108" s="5">
        <v>0</v>
      </c>
      <c r="AA108" s="5">
        <v>0</v>
      </c>
      <c r="AB108" s="5">
        <v>0</v>
      </c>
      <c r="AC108" s="5">
        <v>1</v>
      </c>
      <c r="AD108" s="5">
        <v>1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K108" s="5">
        <f t="shared" si="53"/>
        <v>17</v>
      </c>
      <c r="AL108" s="5">
        <f t="shared" si="54"/>
        <v>-4</v>
      </c>
      <c r="AM108" s="50">
        <f t="shared" si="51"/>
        <v>13</v>
      </c>
      <c r="AN108" s="47">
        <f t="shared" si="52"/>
        <v>63</v>
      </c>
      <c r="AO108" s="65"/>
      <c r="AP108" s="100">
        <f t="shared" si="55"/>
        <v>15</v>
      </c>
      <c r="AQ108" s="96">
        <f t="shared" si="56"/>
        <v>4</v>
      </c>
      <c r="AR108" s="100">
        <f t="shared" si="57"/>
        <v>17</v>
      </c>
      <c r="AS108" s="98">
        <f t="shared" si="58"/>
        <v>10</v>
      </c>
      <c r="AT108" s="97">
        <f t="shared" si="65"/>
        <v>0</v>
      </c>
      <c r="AU108" s="99">
        <f t="shared" si="59"/>
        <v>0</v>
      </c>
      <c r="AV108" s="100">
        <f t="shared" si="60"/>
        <v>17</v>
      </c>
      <c r="AW108" s="97">
        <f t="shared" si="61"/>
        <v>0</v>
      </c>
      <c r="AX108" s="97">
        <f t="shared" si="62"/>
        <v>0</v>
      </c>
      <c r="AY108" s="97">
        <f t="shared" si="63"/>
        <v>0</v>
      </c>
      <c r="AZ108" s="97">
        <f t="shared" si="50"/>
        <v>0</v>
      </c>
      <c r="BA108" s="97">
        <f t="shared" si="64"/>
        <v>0</v>
      </c>
    </row>
    <row r="109" spans="1:53" x14ac:dyDescent="0.25">
      <c r="A109" s="30" t="s">
        <v>373</v>
      </c>
      <c r="B109" s="2" t="s">
        <v>78</v>
      </c>
      <c r="C109" s="9" t="s">
        <v>254</v>
      </c>
      <c r="D109" s="6">
        <v>2</v>
      </c>
      <c r="E109" s="6">
        <v>3</v>
      </c>
      <c r="F109" s="6">
        <v>1</v>
      </c>
      <c r="G109" s="6">
        <v>1</v>
      </c>
      <c r="H109" s="6">
        <v>1</v>
      </c>
      <c r="I109" s="6">
        <v>1</v>
      </c>
      <c r="J109" s="6">
        <v>1</v>
      </c>
      <c r="K109" s="6">
        <v>3</v>
      </c>
      <c r="L109" s="7">
        <v>3</v>
      </c>
      <c r="M109" s="6">
        <v>1</v>
      </c>
      <c r="N109" s="6">
        <v>2</v>
      </c>
      <c r="O109" s="7">
        <v>2</v>
      </c>
      <c r="P109" s="8"/>
      <c r="Q109" s="7">
        <v>1</v>
      </c>
      <c r="R109" s="7">
        <v>1</v>
      </c>
      <c r="S109" s="7">
        <v>0</v>
      </c>
      <c r="U109" s="9" t="s">
        <v>254</v>
      </c>
      <c r="W109" s="7">
        <v>1</v>
      </c>
      <c r="X109" s="5">
        <v>0</v>
      </c>
      <c r="Y109" s="5">
        <v>1</v>
      </c>
      <c r="Z109" s="5">
        <v>1</v>
      </c>
      <c r="AA109" s="5">
        <v>0</v>
      </c>
      <c r="AB109" s="5">
        <v>0</v>
      </c>
      <c r="AC109" s="5">
        <v>1</v>
      </c>
      <c r="AD109" s="5">
        <v>1</v>
      </c>
      <c r="AE109" s="5">
        <v>0</v>
      </c>
      <c r="AF109" s="5">
        <v>0</v>
      </c>
      <c r="AG109" s="5">
        <v>1</v>
      </c>
      <c r="AH109" s="5">
        <v>0</v>
      </c>
      <c r="AI109" s="5">
        <v>0</v>
      </c>
      <c r="AK109" s="5">
        <f t="shared" si="53"/>
        <v>16</v>
      </c>
      <c r="AL109" s="5">
        <f t="shared" si="54"/>
        <v>-5</v>
      </c>
      <c r="AM109" s="46">
        <f t="shared" si="51"/>
        <v>11</v>
      </c>
      <c r="AN109" s="47">
        <f t="shared" si="52"/>
        <v>72</v>
      </c>
      <c r="AO109" s="65"/>
      <c r="AP109" s="100">
        <f t="shared" si="55"/>
        <v>12</v>
      </c>
      <c r="AQ109" s="96">
        <f t="shared" si="56"/>
        <v>4</v>
      </c>
      <c r="AR109" s="96">
        <f t="shared" si="57"/>
        <v>13</v>
      </c>
      <c r="AS109" s="100">
        <f t="shared" si="58"/>
        <v>21</v>
      </c>
      <c r="AT109" s="97">
        <f t="shared" si="65"/>
        <v>0</v>
      </c>
      <c r="AU109" s="99">
        <f t="shared" si="59"/>
        <v>0</v>
      </c>
      <c r="AV109" s="96">
        <f t="shared" si="60"/>
        <v>15</v>
      </c>
      <c r="AW109" s="97">
        <f t="shared" si="61"/>
        <v>0</v>
      </c>
      <c r="AX109" s="97">
        <f t="shared" si="62"/>
        <v>0</v>
      </c>
      <c r="AY109" s="96">
        <f t="shared" si="63"/>
        <v>7</v>
      </c>
      <c r="AZ109" s="97">
        <f t="shared" si="50"/>
        <v>0</v>
      </c>
      <c r="BA109" s="97">
        <f t="shared" si="64"/>
        <v>0</v>
      </c>
    </row>
    <row r="110" spans="1:53" x14ac:dyDescent="0.25">
      <c r="A110" s="30" t="s">
        <v>79</v>
      </c>
      <c r="B110" s="2" t="s">
        <v>80</v>
      </c>
      <c r="C110" s="9" t="s">
        <v>253</v>
      </c>
      <c r="D110" s="6">
        <v>3</v>
      </c>
      <c r="E110" s="6">
        <v>3</v>
      </c>
      <c r="F110" s="6">
        <v>2</v>
      </c>
      <c r="G110" s="6">
        <v>3</v>
      </c>
      <c r="H110" s="6">
        <v>1</v>
      </c>
      <c r="I110" s="6">
        <v>1</v>
      </c>
      <c r="J110" s="6">
        <v>1</v>
      </c>
      <c r="K110" s="6">
        <v>2</v>
      </c>
      <c r="L110" s="7">
        <v>3</v>
      </c>
      <c r="M110" s="6">
        <v>2</v>
      </c>
      <c r="N110" s="6">
        <v>2</v>
      </c>
      <c r="O110" s="7">
        <v>3</v>
      </c>
      <c r="P110" s="8"/>
      <c r="Q110" s="7">
        <v>1</v>
      </c>
      <c r="R110" s="7">
        <v>1</v>
      </c>
      <c r="S110" s="7">
        <v>0</v>
      </c>
      <c r="U110" s="9" t="s">
        <v>253</v>
      </c>
      <c r="W110" s="7">
        <v>1</v>
      </c>
      <c r="X110" s="5">
        <v>0</v>
      </c>
      <c r="Y110" s="5">
        <v>1</v>
      </c>
      <c r="Z110" s="5">
        <v>1</v>
      </c>
      <c r="AA110" s="5">
        <v>0</v>
      </c>
      <c r="AB110" s="5">
        <v>0</v>
      </c>
      <c r="AC110" s="5">
        <v>1</v>
      </c>
      <c r="AD110" s="5">
        <v>1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K110" s="5">
        <f t="shared" si="53"/>
        <v>19</v>
      </c>
      <c r="AL110" s="5">
        <f t="shared" si="54"/>
        <v>-7</v>
      </c>
      <c r="AM110" s="46">
        <f t="shared" si="51"/>
        <v>12</v>
      </c>
      <c r="AN110" s="49">
        <f t="shared" si="52"/>
        <v>77</v>
      </c>
      <c r="AO110" s="64"/>
      <c r="AP110" s="101">
        <f t="shared" si="55"/>
        <v>14</v>
      </c>
      <c r="AQ110" s="96">
        <f t="shared" si="56"/>
        <v>6</v>
      </c>
      <c r="AR110" s="100">
        <f t="shared" si="57"/>
        <v>16</v>
      </c>
      <c r="AS110" s="101">
        <f t="shared" si="58"/>
        <v>24</v>
      </c>
      <c r="AT110" s="97">
        <f t="shared" si="65"/>
        <v>0</v>
      </c>
      <c r="AU110" s="99">
        <f t="shared" si="59"/>
        <v>0</v>
      </c>
      <c r="AV110" s="100">
        <f t="shared" si="60"/>
        <v>17</v>
      </c>
      <c r="AW110" s="97">
        <f t="shared" si="61"/>
        <v>0</v>
      </c>
      <c r="AX110" s="97">
        <f t="shared" si="62"/>
        <v>0</v>
      </c>
      <c r="AY110" s="97">
        <f t="shared" si="63"/>
        <v>0</v>
      </c>
      <c r="AZ110" s="97">
        <f t="shared" si="50"/>
        <v>0</v>
      </c>
      <c r="BA110" s="97">
        <f t="shared" si="64"/>
        <v>0</v>
      </c>
    </row>
    <row r="111" spans="1:53" x14ac:dyDescent="0.25">
      <c r="A111" s="30" t="s">
        <v>81</v>
      </c>
      <c r="B111" s="2" t="s">
        <v>82</v>
      </c>
      <c r="C111" s="9" t="s">
        <v>254</v>
      </c>
      <c r="D111" s="6">
        <v>2</v>
      </c>
      <c r="E111" s="6">
        <v>3</v>
      </c>
      <c r="F111" s="6">
        <v>1</v>
      </c>
      <c r="G111" s="6">
        <v>1</v>
      </c>
      <c r="H111" s="6">
        <v>1</v>
      </c>
      <c r="I111" s="6">
        <v>2</v>
      </c>
      <c r="J111" s="6">
        <v>3</v>
      </c>
      <c r="K111" s="6">
        <v>3</v>
      </c>
      <c r="L111" s="7">
        <v>2</v>
      </c>
      <c r="M111" s="6">
        <v>2</v>
      </c>
      <c r="N111" s="6">
        <v>3</v>
      </c>
      <c r="O111" s="7">
        <v>2</v>
      </c>
      <c r="P111" s="8"/>
      <c r="Q111" s="7">
        <v>0</v>
      </c>
      <c r="R111" s="7">
        <v>1</v>
      </c>
      <c r="S111" s="7">
        <v>3</v>
      </c>
      <c r="U111" s="9" t="s">
        <v>254</v>
      </c>
      <c r="W111" s="7">
        <v>1</v>
      </c>
      <c r="X111" s="5">
        <v>0</v>
      </c>
      <c r="Y111" s="5">
        <v>1</v>
      </c>
      <c r="Z111" s="5">
        <v>0</v>
      </c>
      <c r="AA111" s="5">
        <v>0</v>
      </c>
      <c r="AB111" s="5">
        <v>1</v>
      </c>
      <c r="AC111" s="5">
        <v>1</v>
      </c>
      <c r="AD111" s="5">
        <v>0</v>
      </c>
      <c r="AE111" s="5">
        <v>0</v>
      </c>
      <c r="AF111" s="5">
        <v>1</v>
      </c>
      <c r="AG111" s="5">
        <v>1</v>
      </c>
      <c r="AH111" s="5">
        <v>0</v>
      </c>
      <c r="AI111" s="5">
        <v>0</v>
      </c>
      <c r="AK111" s="5">
        <f t="shared" si="53"/>
        <v>18</v>
      </c>
      <c r="AL111" s="5">
        <f t="shared" si="54"/>
        <v>-7</v>
      </c>
      <c r="AM111" s="46">
        <f t="shared" si="51"/>
        <v>11</v>
      </c>
      <c r="AN111" s="49">
        <f t="shared" si="52"/>
        <v>88</v>
      </c>
      <c r="AO111" s="64"/>
      <c r="AP111" s="100">
        <f t="shared" si="55"/>
        <v>12</v>
      </c>
      <c r="AQ111" s="97">
        <f t="shared" si="56"/>
        <v>0</v>
      </c>
      <c r="AR111" s="96">
        <f t="shared" si="57"/>
        <v>13</v>
      </c>
      <c r="AS111" s="98">
        <f t="shared" si="58"/>
        <v>10</v>
      </c>
      <c r="AT111" s="97">
        <f t="shared" si="65"/>
        <v>0</v>
      </c>
      <c r="AU111" s="100">
        <f t="shared" si="59"/>
        <v>33</v>
      </c>
      <c r="AV111" s="97">
        <f t="shared" si="60"/>
        <v>0</v>
      </c>
      <c r="AW111" s="97">
        <f t="shared" si="61"/>
        <v>0</v>
      </c>
      <c r="AX111" s="101">
        <f t="shared" si="62"/>
        <v>11</v>
      </c>
      <c r="AY111" s="100">
        <f t="shared" si="63"/>
        <v>9</v>
      </c>
      <c r="AZ111" s="97">
        <f t="shared" si="50"/>
        <v>0</v>
      </c>
      <c r="BA111" s="97">
        <f t="shared" si="64"/>
        <v>0</v>
      </c>
    </row>
    <row r="112" spans="1:53" x14ac:dyDescent="0.25">
      <c r="A112" s="30" t="s">
        <v>148</v>
      </c>
      <c r="B112" s="2" t="s">
        <v>149</v>
      </c>
      <c r="C112" s="9" t="s">
        <v>252</v>
      </c>
      <c r="D112" s="6">
        <v>2</v>
      </c>
      <c r="E112" s="6">
        <v>3</v>
      </c>
      <c r="F112" s="6">
        <v>3</v>
      </c>
      <c r="G112" s="6">
        <v>2</v>
      </c>
      <c r="H112" s="6">
        <v>1</v>
      </c>
      <c r="I112" s="6">
        <v>2</v>
      </c>
      <c r="J112" s="6">
        <v>1</v>
      </c>
      <c r="K112" s="6">
        <v>3</v>
      </c>
      <c r="L112" s="7">
        <v>3</v>
      </c>
      <c r="M112" s="6">
        <v>1</v>
      </c>
      <c r="N112" s="6">
        <v>2</v>
      </c>
      <c r="O112" s="7">
        <v>1</v>
      </c>
      <c r="P112" s="8"/>
      <c r="Q112" s="7">
        <v>1</v>
      </c>
      <c r="R112" s="7">
        <v>1</v>
      </c>
      <c r="S112" s="7">
        <v>1</v>
      </c>
      <c r="U112" s="9" t="s">
        <v>252</v>
      </c>
      <c r="W112" s="7">
        <v>1</v>
      </c>
      <c r="X112" s="5">
        <v>0</v>
      </c>
      <c r="Y112" s="5">
        <v>1</v>
      </c>
      <c r="Z112" s="5">
        <v>0</v>
      </c>
      <c r="AA112" s="5">
        <v>0</v>
      </c>
      <c r="AB112" s="5">
        <v>1</v>
      </c>
      <c r="AC112" s="5">
        <v>1</v>
      </c>
      <c r="AD112" s="5">
        <v>0</v>
      </c>
      <c r="AE112" s="5">
        <v>0</v>
      </c>
      <c r="AF112" s="5">
        <v>0</v>
      </c>
      <c r="AG112" s="5">
        <v>1</v>
      </c>
      <c r="AH112" s="5">
        <v>0</v>
      </c>
      <c r="AI112" s="5">
        <v>0</v>
      </c>
      <c r="AK112" s="5">
        <f t="shared" si="53"/>
        <v>20</v>
      </c>
      <c r="AL112" s="5">
        <f t="shared" si="54"/>
        <v>-4</v>
      </c>
      <c r="AM112" s="50">
        <f t="shared" si="51"/>
        <v>16</v>
      </c>
      <c r="AN112" s="47">
        <f t="shared" si="52"/>
        <v>80</v>
      </c>
      <c r="AO112" s="65"/>
      <c r="AP112" s="101">
        <f t="shared" si="55"/>
        <v>19</v>
      </c>
      <c r="AQ112" s="96">
        <f t="shared" si="56"/>
        <v>4</v>
      </c>
      <c r="AR112" s="101">
        <f t="shared" si="57"/>
        <v>22</v>
      </c>
      <c r="AS112" s="98">
        <f t="shared" si="58"/>
        <v>10</v>
      </c>
      <c r="AT112" s="97">
        <f t="shared" si="65"/>
        <v>0</v>
      </c>
      <c r="AU112" s="96">
        <f t="shared" si="59"/>
        <v>16</v>
      </c>
      <c r="AV112" s="97">
        <f t="shared" si="60"/>
        <v>0</v>
      </c>
      <c r="AW112" s="97">
        <f t="shared" si="61"/>
        <v>0</v>
      </c>
      <c r="AX112" s="97">
        <f t="shared" si="62"/>
        <v>0</v>
      </c>
      <c r="AY112" s="100">
        <f t="shared" si="63"/>
        <v>9</v>
      </c>
      <c r="AZ112" s="97">
        <f t="shared" si="50"/>
        <v>0</v>
      </c>
      <c r="BA112" s="97">
        <f t="shared" si="64"/>
        <v>0</v>
      </c>
    </row>
    <row r="113" spans="1:53" x14ac:dyDescent="0.25">
      <c r="A113" s="32" t="s">
        <v>211</v>
      </c>
      <c r="B113" s="4" t="s">
        <v>210</v>
      </c>
      <c r="C113" s="9" t="s">
        <v>252</v>
      </c>
      <c r="D113" s="7">
        <v>2</v>
      </c>
      <c r="E113" s="6">
        <v>3</v>
      </c>
      <c r="F113" s="6">
        <v>3</v>
      </c>
      <c r="G113" s="7">
        <v>1</v>
      </c>
      <c r="H113" s="7">
        <v>1</v>
      </c>
      <c r="I113" s="7">
        <v>1</v>
      </c>
      <c r="J113" s="7">
        <v>1</v>
      </c>
      <c r="K113" s="7">
        <v>3</v>
      </c>
      <c r="L113" s="7">
        <v>3</v>
      </c>
      <c r="M113" s="7">
        <v>1</v>
      </c>
      <c r="N113" s="7">
        <v>2</v>
      </c>
      <c r="O113" s="7">
        <v>2</v>
      </c>
      <c r="P113" s="8"/>
      <c r="Q113" s="7">
        <v>0</v>
      </c>
      <c r="R113" s="7">
        <v>1</v>
      </c>
      <c r="S113" s="7">
        <v>0</v>
      </c>
      <c r="U113" s="9" t="s">
        <v>252</v>
      </c>
      <c r="W113" s="7">
        <v>1</v>
      </c>
      <c r="X113" s="5">
        <v>1</v>
      </c>
      <c r="Y113" s="5">
        <v>1</v>
      </c>
      <c r="Z113" s="5">
        <v>0</v>
      </c>
      <c r="AA113" s="5">
        <v>0</v>
      </c>
      <c r="AB113" s="5">
        <v>0</v>
      </c>
      <c r="AC113" s="5">
        <v>1</v>
      </c>
      <c r="AD113" s="5">
        <v>0</v>
      </c>
      <c r="AE113" s="5">
        <v>0</v>
      </c>
      <c r="AF113" s="5">
        <v>0</v>
      </c>
      <c r="AG113" s="5">
        <v>1</v>
      </c>
      <c r="AH113" s="5">
        <v>0</v>
      </c>
      <c r="AI113" s="5">
        <v>0</v>
      </c>
      <c r="AK113" s="5">
        <f t="shared" si="53"/>
        <v>18</v>
      </c>
      <c r="AL113" s="5">
        <f t="shared" si="54"/>
        <v>-5</v>
      </c>
      <c r="AM113" s="46">
        <f t="shared" si="51"/>
        <v>13</v>
      </c>
      <c r="AN113" s="48">
        <f t="shared" si="52"/>
        <v>52</v>
      </c>
      <c r="AO113" s="65"/>
      <c r="AP113" s="101">
        <f t="shared" si="55"/>
        <v>16</v>
      </c>
      <c r="AQ113" s="97">
        <f t="shared" si="56"/>
        <v>0</v>
      </c>
      <c r="AR113" s="101">
        <f t="shared" si="57"/>
        <v>19</v>
      </c>
      <c r="AS113" s="98">
        <f t="shared" si="58"/>
        <v>10</v>
      </c>
      <c r="AT113" s="97">
        <f t="shared" si="65"/>
        <v>0</v>
      </c>
      <c r="AU113" s="99">
        <f t="shared" si="59"/>
        <v>0</v>
      </c>
      <c r="AV113" s="97">
        <f t="shared" si="60"/>
        <v>0</v>
      </c>
      <c r="AW113" s="97">
        <f t="shared" si="61"/>
        <v>0</v>
      </c>
      <c r="AX113" s="97">
        <f t="shared" si="62"/>
        <v>0</v>
      </c>
      <c r="AY113" s="96">
        <f t="shared" si="63"/>
        <v>7</v>
      </c>
      <c r="AZ113" s="97">
        <f t="shared" si="50"/>
        <v>0</v>
      </c>
      <c r="BA113" s="97">
        <f t="shared" si="64"/>
        <v>0</v>
      </c>
    </row>
    <row r="114" spans="1:53" x14ac:dyDescent="0.25">
      <c r="A114" s="30" t="s">
        <v>351</v>
      </c>
      <c r="B114" s="2" t="s">
        <v>354</v>
      </c>
      <c r="C114" s="9" t="s">
        <v>253</v>
      </c>
      <c r="D114" s="6">
        <v>1</v>
      </c>
      <c r="E114" s="6">
        <v>1</v>
      </c>
      <c r="F114" s="6">
        <v>2</v>
      </c>
      <c r="G114" s="6">
        <v>3</v>
      </c>
      <c r="H114" s="6">
        <v>1</v>
      </c>
      <c r="I114" s="6">
        <v>1</v>
      </c>
      <c r="J114" s="6">
        <v>1</v>
      </c>
      <c r="K114" s="6">
        <v>3</v>
      </c>
      <c r="L114" s="7">
        <v>3</v>
      </c>
      <c r="M114" s="6">
        <v>1</v>
      </c>
      <c r="N114" s="6">
        <v>2</v>
      </c>
      <c r="O114" s="7">
        <v>2</v>
      </c>
      <c r="P114" s="8"/>
      <c r="Q114" s="7">
        <v>0</v>
      </c>
      <c r="R114" s="7">
        <v>1</v>
      </c>
      <c r="S114" s="7">
        <v>0</v>
      </c>
      <c r="U114" s="9" t="s">
        <v>253</v>
      </c>
      <c r="W114" s="7">
        <v>1</v>
      </c>
      <c r="X114" s="5">
        <v>0</v>
      </c>
      <c r="Y114" s="5">
        <v>1</v>
      </c>
      <c r="Z114" s="5">
        <v>1</v>
      </c>
      <c r="AA114" s="5">
        <v>0</v>
      </c>
      <c r="AB114" s="5">
        <v>0</v>
      </c>
      <c r="AC114" s="5">
        <v>1</v>
      </c>
      <c r="AD114" s="5">
        <v>0</v>
      </c>
      <c r="AE114" s="5">
        <v>0</v>
      </c>
      <c r="AF114" s="5">
        <v>0</v>
      </c>
      <c r="AG114" s="5">
        <v>1</v>
      </c>
      <c r="AH114" s="5">
        <v>0</v>
      </c>
      <c r="AI114" s="5">
        <v>0</v>
      </c>
      <c r="AK114" s="5">
        <f t="shared" si="53"/>
        <v>16</v>
      </c>
      <c r="AL114" s="5">
        <f t="shared" si="54"/>
        <v>-5</v>
      </c>
      <c r="AM114" s="46">
        <f t="shared" si="51"/>
        <v>11</v>
      </c>
      <c r="AN114" s="48">
        <f t="shared" si="52"/>
        <v>52</v>
      </c>
      <c r="AO114" s="65"/>
      <c r="AP114" s="100">
        <f t="shared" si="55"/>
        <v>13</v>
      </c>
      <c r="AQ114" s="97">
        <f t="shared" si="56"/>
        <v>0</v>
      </c>
      <c r="AR114" s="96">
        <f t="shared" si="57"/>
        <v>15</v>
      </c>
      <c r="AS114" s="98">
        <f t="shared" si="58"/>
        <v>15</v>
      </c>
      <c r="AT114" s="97">
        <f t="shared" si="65"/>
        <v>0</v>
      </c>
      <c r="AU114" s="99">
        <f t="shared" si="59"/>
        <v>0</v>
      </c>
      <c r="AV114" s="97">
        <f t="shared" si="60"/>
        <v>0</v>
      </c>
      <c r="AW114" s="97">
        <f t="shared" si="61"/>
        <v>0</v>
      </c>
      <c r="AX114" s="97">
        <f t="shared" si="62"/>
        <v>0</v>
      </c>
      <c r="AY114" s="100">
        <f t="shared" si="63"/>
        <v>9</v>
      </c>
      <c r="AZ114" s="97">
        <f t="shared" si="50"/>
        <v>0</v>
      </c>
      <c r="BA114" s="97">
        <f t="shared" si="64"/>
        <v>0</v>
      </c>
    </row>
    <row r="115" spans="1:53" x14ac:dyDescent="0.25">
      <c r="A115" s="30" t="s">
        <v>356</v>
      </c>
      <c r="B115" s="2" t="s">
        <v>355</v>
      </c>
      <c r="C115" s="9" t="s">
        <v>253</v>
      </c>
      <c r="D115" s="6">
        <v>1</v>
      </c>
      <c r="E115" s="6">
        <v>1</v>
      </c>
      <c r="F115" s="6">
        <v>2</v>
      </c>
      <c r="G115" s="6">
        <v>3</v>
      </c>
      <c r="H115" s="6">
        <v>1</v>
      </c>
      <c r="I115" s="6">
        <v>1</v>
      </c>
      <c r="J115" s="6">
        <v>1</v>
      </c>
      <c r="K115" s="6">
        <v>3</v>
      </c>
      <c r="L115" s="7">
        <v>3</v>
      </c>
      <c r="M115" s="6">
        <v>1</v>
      </c>
      <c r="N115" s="6">
        <v>2</v>
      </c>
      <c r="O115" s="7">
        <v>2</v>
      </c>
      <c r="P115" s="8"/>
      <c r="Q115" s="7">
        <v>0</v>
      </c>
      <c r="R115" s="7">
        <v>1</v>
      </c>
      <c r="S115" s="7">
        <v>0</v>
      </c>
      <c r="U115" s="9" t="s">
        <v>253</v>
      </c>
      <c r="W115" s="7">
        <v>1</v>
      </c>
      <c r="X115" s="5">
        <v>0</v>
      </c>
      <c r="Y115" s="5">
        <v>1</v>
      </c>
      <c r="Z115" s="5">
        <v>1</v>
      </c>
      <c r="AA115" s="5">
        <v>0</v>
      </c>
      <c r="AB115" s="5">
        <v>0</v>
      </c>
      <c r="AC115" s="5">
        <v>1</v>
      </c>
      <c r="AD115" s="5">
        <v>0</v>
      </c>
      <c r="AE115" s="5">
        <v>0</v>
      </c>
      <c r="AF115" s="5">
        <v>0</v>
      </c>
      <c r="AG115" s="5">
        <v>1</v>
      </c>
      <c r="AH115" s="5">
        <v>0</v>
      </c>
      <c r="AI115" s="5">
        <v>0</v>
      </c>
      <c r="AK115" s="5">
        <f t="shared" si="53"/>
        <v>16</v>
      </c>
      <c r="AL115" s="5">
        <f t="shared" si="54"/>
        <v>-5</v>
      </c>
      <c r="AM115" s="46">
        <f t="shared" si="51"/>
        <v>11</v>
      </c>
      <c r="AN115" s="48">
        <f t="shared" si="52"/>
        <v>52</v>
      </c>
      <c r="AO115" s="65"/>
      <c r="AP115" s="100">
        <f t="shared" si="55"/>
        <v>13</v>
      </c>
      <c r="AQ115" s="97">
        <f t="shared" si="56"/>
        <v>0</v>
      </c>
      <c r="AR115" s="96">
        <f t="shared" si="57"/>
        <v>15</v>
      </c>
      <c r="AS115" s="98">
        <f t="shared" si="58"/>
        <v>15</v>
      </c>
      <c r="AT115" s="97">
        <f t="shared" si="65"/>
        <v>0</v>
      </c>
      <c r="AU115" s="99">
        <f t="shared" si="59"/>
        <v>0</v>
      </c>
      <c r="AV115" s="97">
        <f t="shared" si="60"/>
        <v>0</v>
      </c>
      <c r="AW115" s="97">
        <f t="shared" si="61"/>
        <v>0</v>
      </c>
      <c r="AX115" s="97">
        <f t="shared" si="62"/>
        <v>0</v>
      </c>
      <c r="AY115" s="100">
        <f t="shared" si="63"/>
        <v>9</v>
      </c>
      <c r="AZ115" s="97">
        <f t="shared" si="50"/>
        <v>0</v>
      </c>
      <c r="BA115" s="97">
        <f t="shared" si="64"/>
        <v>0</v>
      </c>
    </row>
    <row r="116" spans="1:53" x14ac:dyDescent="0.25">
      <c r="A116" s="30" t="s">
        <v>83</v>
      </c>
      <c r="B116" s="2" t="s">
        <v>84</v>
      </c>
      <c r="C116" s="9" t="s">
        <v>253</v>
      </c>
      <c r="D116" s="6">
        <v>1</v>
      </c>
      <c r="E116" s="6">
        <v>1</v>
      </c>
      <c r="F116" s="6">
        <v>2</v>
      </c>
      <c r="G116" s="6">
        <v>3</v>
      </c>
      <c r="H116" s="6">
        <v>1</v>
      </c>
      <c r="I116" s="6">
        <v>1</v>
      </c>
      <c r="J116" s="6">
        <v>1</v>
      </c>
      <c r="K116" s="6">
        <v>3</v>
      </c>
      <c r="L116" s="7">
        <v>3</v>
      </c>
      <c r="M116" s="6">
        <v>1</v>
      </c>
      <c r="N116" s="6">
        <v>2</v>
      </c>
      <c r="O116" s="7">
        <v>2</v>
      </c>
      <c r="P116" s="8"/>
      <c r="Q116" s="7">
        <v>0</v>
      </c>
      <c r="R116" s="7">
        <v>1</v>
      </c>
      <c r="S116" s="7">
        <v>0</v>
      </c>
      <c r="U116" s="9" t="s">
        <v>253</v>
      </c>
      <c r="W116" s="7">
        <v>1</v>
      </c>
      <c r="X116" s="5">
        <v>0</v>
      </c>
      <c r="Y116" s="5">
        <v>1</v>
      </c>
      <c r="Z116" s="5">
        <v>1</v>
      </c>
      <c r="AA116" s="5">
        <v>0</v>
      </c>
      <c r="AB116" s="5">
        <v>0</v>
      </c>
      <c r="AC116" s="5">
        <v>1</v>
      </c>
      <c r="AD116" s="5">
        <v>0</v>
      </c>
      <c r="AE116" s="5">
        <v>0</v>
      </c>
      <c r="AF116" s="5">
        <v>0</v>
      </c>
      <c r="AG116" s="5">
        <v>1</v>
      </c>
      <c r="AH116" s="5">
        <v>0</v>
      </c>
      <c r="AI116" s="5">
        <v>0</v>
      </c>
      <c r="AK116" s="5">
        <f t="shared" si="53"/>
        <v>16</v>
      </c>
      <c r="AL116" s="5">
        <f t="shared" si="54"/>
        <v>-5</v>
      </c>
      <c r="AM116" s="46">
        <f t="shared" si="51"/>
        <v>11</v>
      </c>
      <c r="AN116" s="48">
        <f t="shared" si="52"/>
        <v>52</v>
      </c>
      <c r="AO116" s="65"/>
      <c r="AP116" s="100">
        <f t="shared" si="55"/>
        <v>13</v>
      </c>
      <c r="AQ116" s="97">
        <f t="shared" si="56"/>
        <v>0</v>
      </c>
      <c r="AR116" s="96">
        <f t="shared" si="57"/>
        <v>15</v>
      </c>
      <c r="AS116" s="98">
        <f t="shared" si="58"/>
        <v>15</v>
      </c>
      <c r="AT116" s="97">
        <f t="shared" si="65"/>
        <v>0</v>
      </c>
      <c r="AU116" s="99">
        <f t="shared" si="59"/>
        <v>0</v>
      </c>
      <c r="AV116" s="97">
        <f t="shared" si="60"/>
        <v>0</v>
      </c>
      <c r="AW116" s="97">
        <f t="shared" si="61"/>
        <v>0</v>
      </c>
      <c r="AX116" s="97">
        <f t="shared" si="62"/>
        <v>0</v>
      </c>
      <c r="AY116" s="100">
        <f t="shared" si="63"/>
        <v>9</v>
      </c>
      <c r="AZ116" s="97">
        <f t="shared" si="50"/>
        <v>0</v>
      </c>
      <c r="BA116" s="97">
        <f t="shared" si="64"/>
        <v>0</v>
      </c>
    </row>
    <row r="117" spans="1:53" x14ac:dyDescent="0.25">
      <c r="A117" s="30" t="s">
        <v>352</v>
      </c>
      <c r="B117" s="2" t="s">
        <v>353</v>
      </c>
      <c r="C117" s="9" t="s">
        <v>253</v>
      </c>
      <c r="D117" s="6">
        <v>1</v>
      </c>
      <c r="E117" s="6">
        <v>1</v>
      </c>
      <c r="F117" s="6">
        <v>2</v>
      </c>
      <c r="G117" s="6">
        <v>3</v>
      </c>
      <c r="H117" s="6">
        <v>1</v>
      </c>
      <c r="I117" s="6">
        <v>1</v>
      </c>
      <c r="J117" s="6">
        <v>1</v>
      </c>
      <c r="K117" s="6">
        <v>3</v>
      </c>
      <c r="L117" s="7">
        <v>3</v>
      </c>
      <c r="M117" s="6">
        <v>1</v>
      </c>
      <c r="N117" s="6">
        <v>2</v>
      </c>
      <c r="O117" s="7">
        <v>2</v>
      </c>
      <c r="P117" s="8"/>
      <c r="Q117" s="7">
        <v>0</v>
      </c>
      <c r="R117" s="7">
        <v>1</v>
      </c>
      <c r="S117" s="7">
        <v>0</v>
      </c>
      <c r="U117" s="9" t="s">
        <v>253</v>
      </c>
      <c r="W117" s="7">
        <v>1</v>
      </c>
      <c r="X117" s="5">
        <v>0</v>
      </c>
      <c r="Y117" s="5">
        <v>1</v>
      </c>
      <c r="Z117" s="5">
        <v>1</v>
      </c>
      <c r="AA117" s="5">
        <v>0</v>
      </c>
      <c r="AB117" s="5">
        <v>0</v>
      </c>
      <c r="AC117" s="5">
        <v>1</v>
      </c>
      <c r="AD117" s="5">
        <v>0</v>
      </c>
      <c r="AE117" s="5">
        <v>0</v>
      </c>
      <c r="AF117" s="5">
        <v>0</v>
      </c>
      <c r="AG117" s="5">
        <v>1</v>
      </c>
      <c r="AH117" s="5">
        <v>0</v>
      </c>
      <c r="AI117" s="5">
        <v>0</v>
      </c>
      <c r="AK117" s="5">
        <f t="shared" si="53"/>
        <v>16</v>
      </c>
      <c r="AL117" s="5">
        <f t="shared" si="54"/>
        <v>-5</v>
      </c>
      <c r="AM117" s="46">
        <f t="shared" si="51"/>
        <v>11</v>
      </c>
      <c r="AN117" s="48">
        <f t="shared" si="52"/>
        <v>52</v>
      </c>
      <c r="AO117" s="65"/>
      <c r="AP117" s="100">
        <f t="shared" si="55"/>
        <v>13</v>
      </c>
      <c r="AQ117" s="97">
        <f t="shared" si="56"/>
        <v>0</v>
      </c>
      <c r="AR117" s="96">
        <f t="shared" si="57"/>
        <v>15</v>
      </c>
      <c r="AS117" s="98">
        <f t="shared" si="58"/>
        <v>15</v>
      </c>
      <c r="AT117" s="97">
        <f t="shared" si="65"/>
        <v>0</v>
      </c>
      <c r="AU117" s="99">
        <f t="shared" si="59"/>
        <v>0</v>
      </c>
      <c r="AV117" s="97">
        <f t="shared" si="60"/>
        <v>0</v>
      </c>
      <c r="AW117" s="97">
        <f t="shared" si="61"/>
        <v>0</v>
      </c>
      <c r="AX117" s="97">
        <f t="shared" si="62"/>
        <v>0</v>
      </c>
      <c r="AY117" s="100">
        <f t="shared" si="63"/>
        <v>9</v>
      </c>
      <c r="AZ117" s="97">
        <f t="shared" si="50"/>
        <v>0</v>
      </c>
      <c r="BA117" s="97">
        <f t="shared" si="64"/>
        <v>0</v>
      </c>
    </row>
    <row r="118" spans="1:53" x14ac:dyDescent="0.25">
      <c r="A118" s="32" t="s">
        <v>194</v>
      </c>
      <c r="B118" s="4" t="s">
        <v>193</v>
      </c>
      <c r="C118" s="9" t="s">
        <v>253</v>
      </c>
      <c r="D118" s="7">
        <v>2</v>
      </c>
      <c r="E118" s="6">
        <v>3</v>
      </c>
      <c r="F118" s="6">
        <v>2</v>
      </c>
      <c r="G118" s="7">
        <v>1</v>
      </c>
      <c r="H118" s="7">
        <v>1</v>
      </c>
      <c r="I118" s="7">
        <v>3</v>
      </c>
      <c r="J118" s="7">
        <v>1</v>
      </c>
      <c r="K118" s="7">
        <v>2</v>
      </c>
      <c r="L118" s="7">
        <v>3</v>
      </c>
      <c r="M118" s="7">
        <v>1</v>
      </c>
      <c r="N118" s="7">
        <v>2</v>
      </c>
      <c r="O118" s="7">
        <v>2</v>
      </c>
      <c r="P118" s="8"/>
      <c r="Q118" s="7">
        <v>1</v>
      </c>
      <c r="R118" s="7">
        <v>1</v>
      </c>
      <c r="S118" s="7">
        <v>2</v>
      </c>
      <c r="U118" s="9" t="s">
        <v>253</v>
      </c>
      <c r="W118" s="7">
        <v>1</v>
      </c>
      <c r="X118" s="5">
        <v>0</v>
      </c>
      <c r="Y118" s="5">
        <v>1</v>
      </c>
      <c r="Z118" s="5">
        <v>0</v>
      </c>
      <c r="AA118" s="5">
        <v>0</v>
      </c>
      <c r="AB118" s="5">
        <v>1</v>
      </c>
      <c r="AC118" s="5">
        <v>1</v>
      </c>
      <c r="AD118" s="5">
        <v>1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K118" s="5">
        <f t="shared" si="53"/>
        <v>18</v>
      </c>
      <c r="AL118" s="5">
        <f t="shared" si="54"/>
        <v>-5</v>
      </c>
      <c r="AM118" s="46">
        <f t="shared" si="51"/>
        <v>13</v>
      </c>
      <c r="AN118" s="49">
        <f t="shared" si="52"/>
        <v>89</v>
      </c>
      <c r="AO118" s="64"/>
      <c r="AP118" s="101">
        <f t="shared" si="55"/>
        <v>15</v>
      </c>
      <c r="AQ118" s="96">
        <f t="shared" si="56"/>
        <v>4</v>
      </c>
      <c r="AR118" s="100">
        <f t="shared" si="57"/>
        <v>17</v>
      </c>
      <c r="AS118" s="98">
        <f t="shared" si="58"/>
        <v>10</v>
      </c>
      <c r="AT118" s="97">
        <f t="shared" si="65"/>
        <v>0</v>
      </c>
      <c r="AU118" s="100">
        <f t="shared" si="59"/>
        <v>26</v>
      </c>
      <c r="AV118" s="100">
        <f t="shared" si="60"/>
        <v>17</v>
      </c>
      <c r="AW118" s="97">
        <f t="shared" si="61"/>
        <v>0</v>
      </c>
      <c r="AX118" s="97">
        <f t="shared" si="62"/>
        <v>0</v>
      </c>
      <c r="AY118" s="97">
        <f t="shared" si="63"/>
        <v>0</v>
      </c>
      <c r="AZ118" s="97">
        <f t="shared" si="50"/>
        <v>0</v>
      </c>
      <c r="BA118" s="97">
        <f t="shared" si="64"/>
        <v>0</v>
      </c>
    </row>
    <row r="119" spans="1:53" x14ac:dyDescent="0.25">
      <c r="A119" s="30" t="s">
        <v>85</v>
      </c>
      <c r="B119" s="2" t="s">
        <v>86</v>
      </c>
      <c r="C119" s="9" t="s">
        <v>253</v>
      </c>
      <c r="D119" s="6">
        <v>2</v>
      </c>
      <c r="E119" s="6">
        <v>3</v>
      </c>
      <c r="F119" s="6">
        <v>2</v>
      </c>
      <c r="G119" s="6">
        <v>3</v>
      </c>
      <c r="H119" s="6">
        <v>1</v>
      </c>
      <c r="I119" s="6">
        <v>1</v>
      </c>
      <c r="J119" s="6">
        <v>1</v>
      </c>
      <c r="K119" s="6">
        <v>3</v>
      </c>
      <c r="L119" s="7">
        <v>2</v>
      </c>
      <c r="M119" s="6">
        <v>1</v>
      </c>
      <c r="N119" s="6">
        <v>2</v>
      </c>
      <c r="O119" s="7">
        <v>2</v>
      </c>
      <c r="P119" s="8"/>
      <c r="Q119" s="7">
        <v>1</v>
      </c>
      <c r="R119" s="7">
        <v>1</v>
      </c>
      <c r="S119" s="7">
        <v>0</v>
      </c>
      <c r="U119" s="9" t="s">
        <v>253</v>
      </c>
      <c r="W119" s="7">
        <v>1</v>
      </c>
      <c r="X119" s="5">
        <v>0</v>
      </c>
      <c r="Y119" s="5">
        <v>1</v>
      </c>
      <c r="Z119" s="5">
        <v>1</v>
      </c>
      <c r="AA119" s="5">
        <v>0</v>
      </c>
      <c r="AB119" s="5">
        <v>0</v>
      </c>
      <c r="AC119" s="5">
        <v>1</v>
      </c>
      <c r="AD119" s="5">
        <v>1</v>
      </c>
      <c r="AE119" s="5">
        <v>0</v>
      </c>
      <c r="AF119" s="5">
        <v>0</v>
      </c>
      <c r="AG119" s="5">
        <v>1</v>
      </c>
      <c r="AH119" s="5">
        <v>0</v>
      </c>
      <c r="AI119" s="5">
        <v>0</v>
      </c>
      <c r="AK119" s="5">
        <f t="shared" si="53"/>
        <v>18</v>
      </c>
      <c r="AL119" s="5">
        <f t="shared" si="54"/>
        <v>-5</v>
      </c>
      <c r="AM119" s="46">
        <f t="shared" si="51"/>
        <v>13</v>
      </c>
      <c r="AN119" s="49">
        <f t="shared" si="52"/>
        <v>84</v>
      </c>
      <c r="AO119" s="64"/>
      <c r="AP119" s="101">
        <f t="shared" si="55"/>
        <v>15</v>
      </c>
      <c r="AQ119" s="96">
        <f t="shared" si="56"/>
        <v>4</v>
      </c>
      <c r="AR119" s="100">
        <f t="shared" si="57"/>
        <v>17</v>
      </c>
      <c r="AS119" s="101">
        <f t="shared" si="58"/>
        <v>23</v>
      </c>
      <c r="AT119" s="97">
        <f t="shared" si="65"/>
        <v>0</v>
      </c>
      <c r="AU119" s="99">
        <f t="shared" si="59"/>
        <v>0</v>
      </c>
      <c r="AV119" s="100">
        <f t="shared" si="60"/>
        <v>17</v>
      </c>
      <c r="AW119" s="97">
        <f t="shared" si="61"/>
        <v>0</v>
      </c>
      <c r="AX119" s="97">
        <f t="shared" si="62"/>
        <v>0</v>
      </c>
      <c r="AY119" s="100">
        <f t="shared" si="63"/>
        <v>8</v>
      </c>
      <c r="AZ119" s="97">
        <f t="shared" si="50"/>
        <v>0</v>
      </c>
      <c r="BA119" s="97">
        <f t="shared" si="64"/>
        <v>0</v>
      </c>
    </row>
    <row r="120" spans="1:53" x14ac:dyDescent="0.25">
      <c r="A120" s="32" t="s">
        <v>226</v>
      </c>
      <c r="B120" s="4" t="s">
        <v>224</v>
      </c>
      <c r="C120" s="9" t="s">
        <v>252</v>
      </c>
      <c r="D120" s="7">
        <v>2</v>
      </c>
      <c r="E120" s="6">
        <v>3</v>
      </c>
      <c r="F120" s="6">
        <v>3</v>
      </c>
      <c r="G120" s="7">
        <v>2</v>
      </c>
      <c r="H120" s="7">
        <v>1</v>
      </c>
      <c r="I120" s="7">
        <v>1</v>
      </c>
      <c r="J120" s="7">
        <v>1</v>
      </c>
      <c r="K120" s="7">
        <v>2</v>
      </c>
      <c r="L120" s="7">
        <v>3</v>
      </c>
      <c r="M120" s="7">
        <v>1</v>
      </c>
      <c r="N120" s="7">
        <v>3</v>
      </c>
      <c r="O120" s="7">
        <v>2</v>
      </c>
      <c r="P120" s="8"/>
      <c r="Q120" s="7">
        <v>1</v>
      </c>
      <c r="R120" s="7">
        <v>1</v>
      </c>
      <c r="S120" s="7">
        <v>0</v>
      </c>
      <c r="U120" s="9" t="s">
        <v>252</v>
      </c>
      <c r="W120" s="7">
        <v>1</v>
      </c>
      <c r="X120" s="5">
        <v>0</v>
      </c>
      <c r="Y120" s="5">
        <v>1</v>
      </c>
      <c r="Z120" s="5">
        <v>0</v>
      </c>
      <c r="AA120" s="5">
        <v>0</v>
      </c>
      <c r="AB120" s="5">
        <v>0</v>
      </c>
      <c r="AC120" s="5">
        <v>1</v>
      </c>
      <c r="AD120" s="5">
        <v>1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K120" s="5">
        <f t="shared" si="53"/>
        <v>18</v>
      </c>
      <c r="AL120" s="5">
        <f t="shared" si="54"/>
        <v>-6</v>
      </c>
      <c r="AM120" s="46">
        <f t="shared" si="51"/>
        <v>12</v>
      </c>
      <c r="AN120" s="47">
        <f t="shared" si="52"/>
        <v>63</v>
      </c>
      <c r="AO120" s="65"/>
      <c r="AP120" s="101">
        <f t="shared" si="55"/>
        <v>15</v>
      </c>
      <c r="AQ120" s="96">
        <f t="shared" si="56"/>
        <v>4</v>
      </c>
      <c r="AR120" s="100">
        <f t="shared" si="57"/>
        <v>18</v>
      </c>
      <c r="AS120" s="98">
        <f t="shared" si="58"/>
        <v>10</v>
      </c>
      <c r="AT120" s="97">
        <f t="shared" si="65"/>
        <v>0</v>
      </c>
      <c r="AU120" s="99">
        <f t="shared" si="59"/>
        <v>0</v>
      </c>
      <c r="AV120" s="100">
        <f t="shared" si="60"/>
        <v>16</v>
      </c>
      <c r="AW120" s="97">
        <f t="shared" si="61"/>
        <v>0</v>
      </c>
      <c r="AX120" s="97">
        <f t="shared" si="62"/>
        <v>0</v>
      </c>
      <c r="AY120" s="97">
        <f t="shared" si="63"/>
        <v>0</v>
      </c>
      <c r="AZ120" s="97">
        <f t="shared" si="50"/>
        <v>0</v>
      </c>
      <c r="BA120" s="97">
        <f t="shared" si="64"/>
        <v>0</v>
      </c>
    </row>
    <row r="121" spans="1:53" x14ac:dyDescent="0.25">
      <c r="A121" s="30" t="s">
        <v>87</v>
      </c>
      <c r="B121" s="2" t="s">
        <v>406</v>
      </c>
      <c r="C121" s="9" t="s">
        <v>252</v>
      </c>
      <c r="D121" s="6">
        <v>3</v>
      </c>
      <c r="E121" s="6">
        <v>3</v>
      </c>
      <c r="F121" s="6">
        <v>3</v>
      </c>
      <c r="G121" s="6">
        <v>1</v>
      </c>
      <c r="H121" s="6">
        <v>1</v>
      </c>
      <c r="I121" s="6">
        <v>1</v>
      </c>
      <c r="J121" s="6">
        <v>2</v>
      </c>
      <c r="K121" s="6">
        <v>2</v>
      </c>
      <c r="L121" s="7">
        <v>3</v>
      </c>
      <c r="M121" s="6">
        <v>3</v>
      </c>
      <c r="N121" s="6">
        <v>2</v>
      </c>
      <c r="O121" s="7">
        <v>2</v>
      </c>
      <c r="P121" s="8"/>
      <c r="Q121" s="7">
        <v>0</v>
      </c>
      <c r="R121" s="7">
        <v>1</v>
      </c>
      <c r="S121" s="7">
        <v>0</v>
      </c>
      <c r="U121" s="9" t="s">
        <v>252</v>
      </c>
      <c r="W121" s="7">
        <v>1</v>
      </c>
      <c r="X121" s="5">
        <v>0</v>
      </c>
      <c r="Y121" s="5">
        <v>1</v>
      </c>
      <c r="Z121" s="5">
        <v>0</v>
      </c>
      <c r="AA121" s="5">
        <v>0</v>
      </c>
      <c r="AB121" s="5">
        <v>0</v>
      </c>
      <c r="AC121" s="5">
        <v>1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K121" s="5">
        <f t="shared" si="53"/>
        <v>19</v>
      </c>
      <c r="AL121" s="5">
        <f t="shared" si="54"/>
        <v>-7</v>
      </c>
      <c r="AM121" s="46">
        <f t="shared" si="51"/>
        <v>12</v>
      </c>
      <c r="AN121" s="48">
        <f t="shared" si="52"/>
        <v>45</v>
      </c>
      <c r="AO121" s="65"/>
      <c r="AP121" s="101">
        <f t="shared" si="55"/>
        <v>15</v>
      </c>
      <c r="AQ121" s="97">
        <f t="shared" si="56"/>
        <v>0</v>
      </c>
      <c r="AR121" s="100">
        <f t="shared" si="57"/>
        <v>18</v>
      </c>
      <c r="AS121" s="98">
        <f t="shared" si="58"/>
        <v>12</v>
      </c>
      <c r="AT121" s="97">
        <f t="shared" si="65"/>
        <v>0</v>
      </c>
      <c r="AU121" s="99">
        <f t="shared" si="59"/>
        <v>0</v>
      </c>
      <c r="AV121" s="97">
        <f t="shared" si="60"/>
        <v>0</v>
      </c>
      <c r="AW121" s="97">
        <f t="shared" si="61"/>
        <v>0</v>
      </c>
      <c r="AX121" s="97">
        <f t="shared" si="62"/>
        <v>0</v>
      </c>
      <c r="AY121" s="97">
        <f t="shared" si="63"/>
        <v>0</v>
      </c>
      <c r="AZ121" s="97">
        <f t="shared" si="50"/>
        <v>0</v>
      </c>
      <c r="BA121" s="97">
        <f t="shared" si="64"/>
        <v>0</v>
      </c>
    </row>
    <row r="122" spans="1:53" x14ac:dyDescent="0.25">
      <c r="A122" s="30" t="s">
        <v>88</v>
      </c>
      <c r="B122" s="2" t="s">
        <v>89</v>
      </c>
      <c r="C122" s="9" t="s">
        <v>256</v>
      </c>
      <c r="D122" s="6">
        <v>2</v>
      </c>
      <c r="E122" s="7">
        <v>0</v>
      </c>
      <c r="F122" s="7">
        <v>0</v>
      </c>
      <c r="G122" s="6">
        <v>3</v>
      </c>
      <c r="H122" s="6">
        <v>1</v>
      </c>
      <c r="I122" s="6">
        <v>1</v>
      </c>
      <c r="J122" s="6">
        <v>1</v>
      </c>
      <c r="K122" s="6">
        <v>2</v>
      </c>
      <c r="L122" s="7">
        <v>2</v>
      </c>
      <c r="M122" s="6">
        <v>1</v>
      </c>
      <c r="N122" s="6">
        <v>2</v>
      </c>
      <c r="O122" s="7">
        <v>2</v>
      </c>
      <c r="P122" s="8"/>
      <c r="Q122" s="7">
        <v>0</v>
      </c>
      <c r="R122" s="7">
        <v>1</v>
      </c>
      <c r="S122" s="7">
        <v>0</v>
      </c>
      <c r="U122" s="9" t="s">
        <v>256</v>
      </c>
      <c r="W122" s="7">
        <v>1</v>
      </c>
      <c r="X122" s="5">
        <v>0</v>
      </c>
      <c r="Y122" s="5">
        <v>1</v>
      </c>
      <c r="Z122" s="5">
        <v>0</v>
      </c>
      <c r="AA122" s="5">
        <v>0</v>
      </c>
      <c r="AB122" s="5">
        <v>0</v>
      </c>
      <c r="AC122" s="5">
        <v>1</v>
      </c>
      <c r="AD122" s="5">
        <v>1</v>
      </c>
      <c r="AE122" s="5">
        <v>0</v>
      </c>
      <c r="AF122" s="5">
        <v>0</v>
      </c>
      <c r="AG122" s="5">
        <v>1</v>
      </c>
      <c r="AH122" s="5">
        <v>0</v>
      </c>
      <c r="AI122" s="5">
        <v>0</v>
      </c>
      <c r="AK122" s="5">
        <f t="shared" si="53"/>
        <v>12</v>
      </c>
      <c r="AL122" s="5">
        <f t="shared" si="54"/>
        <v>-5</v>
      </c>
      <c r="AM122" s="52">
        <f t="shared" si="51"/>
        <v>7</v>
      </c>
      <c r="AN122" s="48">
        <f t="shared" si="52"/>
        <v>37</v>
      </c>
      <c r="AO122" s="65"/>
      <c r="AP122" s="96">
        <f t="shared" si="55"/>
        <v>7</v>
      </c>
      <c r="AQ122" s="97">
        <f t="shared" si="56"/>
        <v>0</v>
      </c>
      <c r="AR122" s="98">
        <f t="shared" si="57"/>
        <v>7</v>
      </c>
      <c r="AS122" s="98">
        <f t="shared" si="58"/>
        <v>4</v>
      </c>
      <c r="AT122" s="97">
        <f t="shared" si="65"/>
        <v>0</v>
      </c>
      <c r="AU122" s="99">
        <f t="shared" si="59"/>
        <v>0</v>
      </c>
      <c r="AV122" s="96">
        <f t="shared" si="60"/>
        <v>11</v>
      </c>
      <c r="AW122" s="97">
        <f t="shared" si="61"/>
        <v>0</v>
      </c>
      <c r="AX122" s="97">
        <f t="shared" si="62"/>
        <v>0</v>
      </c>
      <c r="AY122" s="100">
        <f t="shared" si="63"/>
        <v>8</v>
      </c>
      <c r="AZ122" s="97">
        <f t="shared" si="50"/>
        <v>0</v>
      </c>
      <c r="BA122" s="97">
        <f t="shared" si="64"/>
        <v>0</v>
      </c>
    </row>
    <row r="123" spans="1:53" x14ac:dyDescent="0.25">
      <c r="A123" s="30" t="s">
        <v>90</v>
      </c>
      <c r="B123" s="2" t="s">
        <v>91</v>
      </c>
      <c r="C123" s="9" t="s">
        <v>255</v>
      </c>
      <c r="D123" s="6">
        <v>2</v>
      </c>
      <c r="E123" s="7">
        <v>0</v>
      </c>
      <c r="F123" s="7">
        <v>0</v>
      </c>
      <c r="G123" s="6">
        <v>3</v>
      </c>
      <c r="H123" s="6">
        <v>1</v>
      </c>
      <c r="I123" s="6">
        <v>1</v>
      </c>
      <c r="J123" s="6">
        <v>1</v>
      </c>
      <c r="K123" s="6">
        <v>3</v>
      </c>
      <c r="L123" s="7">
        <v>2</v>
      </c>
      <c r="M123" s="6">
        <v>1</v>
      </c>
      <c r="N123" s="6">
        <v>3</v>
      </c>
      <c r="O123" s="7">
        <v>2</v>
      </c>
      <c r="P123" s="8"/>
      <c r="Q123" s="7">
        <v>0</v>
      </c>
      <c r="R123" s="7">
        <v>1</v>
      </c>
      <c r="S123" s="7">
        <v>0</v>
      </c>
      <c r="U123" s="9" t="s">
        <v>255</v>
      </c>
      <c r="W123" s="7">
        <v>1</v>
      </c>
      <c r="X123" s="5">
        <v>0</v>
      </c>
      <c r="Y123" s="5">
        <v>1</v>
      </c>
      <c r="Z123" s="5">
        <v>0</v>
      </c>
      <c r="AA123" s="5">
        <v>0</v>
      </c>
      <c r="AB123" s="5">
        <v>0</v>
      </c>
      <c r="AC123" s="5">
        <v>1</v>
      </c>
      <c r="AD123" s="5">
        <v>0</v>
      </c>
      <c r="AE123" s="5">
        <v>0</v>
      </c>
      <c r="AF123" s="5">
        <v>0</v>
      </c>
      <c r="AG123" s="5">
        <v>1</v>
      </c>
      <c r="AH123" s="5">
        <v>0</v>
      </c>
      <c r="AI123" s="5">
        <v>0</v>
      </c>
      <c r="AK123" s="5">
        <f t="shared" si="53"/>
        <v>13</v>
      </c>
      <c r="AL123" s="5">
        <f t="shared" si="54"/>
        <v>-6</v>
      </c>
      <c r="AM123" s="52">
        <f t="shared" si="51"/>
        <v>7</v>
      </c>
      <c r="AN123" s="48">
        <f t="shared" si="52"/>
        <v>26</v>
      </c>
      <c r="AO123" s="65"/>
      <c r="AP123" s="96">
        <f t="shared" si="55"/>
        <v>7</v>
      </c>
      <c r="AQ123" s="97">
        <f t="shared" si="56"/>
        <v>0</v>
      </c>
      <c r="AR123" s="98">
        <f t="shared" si="57"/>
        <v>7</v>
      </c>
      <c r="AS123" s="98">
        <f t="shared" si="58"/>
        <v>4</v>
      </c>
      <c r="AT123" s="97">
        <f t="shared" si="65"/>
        <v>0</v>
      </c>
      <c r="AU123" s="99">
        <f t="shared" si="59"/>
        <v>0</v>
      </c>
      <c r="AV123" s="97">
        <f t="shared" si="60"/>
        <v>0</v>
      </c>
      <c r="AW123" s="97">
        <f t="shared" si="61"/>
        <v>0</v>
      </c>
      <c r="AX123" s="97">
        <f t="shared" si="62"/>
        <v>0</v>
      </c>
      <c r="AY123" s="100">
        <f t="shared" si="63"/>
        <v>8</v>
      </c>
      <c r="AZ123" s="97">
        <f t="shared" si="50"/>
        <v>0</v>
      </c>
      <c r="BA123" s="97">
        <f t="shared" si="64"/>
        <v>0</v>
      </c>
    </row>
    <row r="124" spans="1:53" ht="15.95" customHeight="1" x14ac:dyDescent="0.25">
      <c r="A124" s="30" t="s">
        <v>92</v>
      </c>
      <c r="B124" s="2" t="s">
        <v>93</v>
      </c>
      <c r="C124" s="9" t="s">
        <v>279</v>
      </c>
      <c r="D124" s="6">
        <v>0</v>
      </c>
      <c r="E124" s="7">
        <v>0</v>
      </c>
      <c r="F124" s="7">
        <v>0</v>
      </c>
      <c r="G124" s="6">
        <v>1</v>
      </c>
      <c r="H124" s="6">
        <v>1</v>
      </c>
      <c r="I124" s="6">
        <v>1</v>
      </c>
      <c r="J124" s="6">
        <v>2</v>
      </c>
      <c r="K124" s="6">
        <v>1</v>
      </c>
      <c r="L124" s="7">
        <v>3</v>
      </c>
      <c r="M124" s="6">
        <v>3</v>
      </c>
      <c r="N124" s="6">
        <v>2</v>
      </c>
      <c r="O124" s="7">
        <v>2</v>
      </c>
      <c r="P124" s="8"/>
      <c r="Q124" s="7">
        <v>0</v>
      </c>
      <c r="R124" s="7">
        <v>0</v>
      </c>
      <c r="S124" s="7">
        <v>0</v>
      </c>
      <c r="U124" s="9" t="s">
        <v>279</v>
      </c>
      <c r="W124" s="7">
        <v>1</v>
      </c>
      <c r="X124" s="5">
        <v>0</v>
      </c>
      <c r="Y124" s="5">
        <v>1</v>
      </c>
      <c r="Z124" s="5">
        <v>0</v>
      </c>
      <c r="AA124" s="5">
        <v>0</v>
      </c>
      <c r="AB124" s="5">
        <v>0</v>
      </c>
      <c r="AC124" s="5">
        <v>1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K124" s="5">
        <f t="shared" si="53"/>
        <v>9</v>
      </c>
      <c r="AL124" s="5">
        <f t="shared" si="54"/>
        <v>-7</v>
      </c>
      <c r="AM124" s="52">
        <f t="shared" si="51"/>
        <v>2</v>
      </c>
      <c r="AN124" s="51">
        <f t="shared" si="52"/>
        <v>2</v>
      </c>
      <c r="AO124" s="66"/>
      <c r="AP124" s="96">
        <f t="shared" si="55"/>
        <v>2</v>
      </c>
      <c r="AQ124" s="97">
        <f t="shared" si="56"/>
        <v>0</v>
      </c>
      <c r="AR124" s="97">
        <f t="shared" si="57"/>
        <v>0</v>
      </c>
      <c r="AS124" s="97">
        <f t="shared" si="58"/>
        <v>0</v>
      </c>
      <c r="AT124" s="97">
        <f t="shared" si="65"/>
        <v>0</v>
      </c>
      <c r="AU124" s="99">
        <f t="shared" si="59"/>
        <v>0</v>
      </c>
      <c r="AV124" s="97">
        <f t="shared" si="60"/>
        <v>0</v>
      </c>
      <c r="AW124" s="97">
        <f t="shared" si="61"/>
        <v>0</v>
      </c>
      <c r="AX124" s="97">
        <f t="shared" si="62"/>
        <v>0</v>
      </c>
      <c r="AY124" s="97">
        <f t="shared" si="63"/>
        <v>0</v>
      </c>
      <c r="AZ124" s="97">
        <f t="shared" si="50"/>
        <v>0</v>
      </c>
      <c r="BA124" s="97">
        <f t="shared" si="64"/>
        <v>0</v>
      </c>
    </row>
    <row r="125" spans="1:53" x14ac:dyDescent="0.25">
      <c r="A125" s="32" t="s">
        <v>325</v>
      </c>
      <c r="B125" s="4" t="s">
        <v>168</v>
      </c>
      <c r="C125" s="9" t="s">
        <v>258</v>
      </c>
      <c r="D125" s="7">
        <v>2</v>
      </c>
      <c r="E125" s="7">
        <v>0</v>
      </c>
      <c r="F125" s="7">
        <v>0</v>
      </c>
      <c r="G125" s="7">
        <v>3</v>
      </c>
      <c r="H125" s="7">
        <v>1</v>
      </c>
      <c r="I125" s="7">
        <v>3</v>
      </c>
      <c r="J125" s="7">
        <v>2</v>
      </c>
      <c r="K125" s="7">
        <v>2</v>
      </c>
      <c r="L125" s="7">
        <v>3</v>
      </c>
      <c r="M125" s="7">
        <v>1</v>
      </c>
      <c r="N125" s="7">
        <v>3</v>
      </c>
      <c r="O125" s="7">
        <v>2</v>
      </c>
      <c r="P125" s="8"/>
      <c r="Q125" s="7">
        <v>0</v>
      </c>
      <c r="R125" s="7">
        <v>1</v>
      </c>
      <c r="S125" s="7">
        <v>3</v>
      </c>
      <c r="U125" s="9" t="s">
        <v>258</v>
      </c>
      <c r="W125" s="7">
        <v>1</v>
      </c>
      <c r="X125" s="5">
        <v>1</v>
      </c>
      <c r="Y125" s="5">
        <v>1</v>
      </c>
      <c r="Z125" s="5">
        <v>0</v>
      </c>
      <c r="AA125" s="5">
        <v>0</v>
      </c>
      <c r="AB125" s="5">
        <v>1</v>
      </c>
      <c r="AC125" s="5">
        <v>1</v>
      </c>
      <c r="AD125" s="5">
        <v>0</v>
      </c>
      <c r="AE125" s="5">
        <v>0</v>
      </c>
      <c r="AF125" s="5">
        <v>0</v>
      </c>
      <c r="AG125" s="5">
        <v>0</v>
      </c>
      <c r="AH125" s="5">
        <v>1</v>
      </c>
      <c r="AI125" s="5">
        <v>0</v>
      </c>
      <c r="AK125" s="5">
        <f t="shared" si="53"/>
        <v>16</v>
      </c>
      <c r="AL125" s="5">
        <f t="shared" si="54"/>
        <v>-6</v>
      </c>
      <c r="AM125" s="46">
        <f t="shared" ref="AM125:AM156" si="66">+AK125+AL125</f>
        <v>10</v>
      </c>
      <c r="AN125" s="47">
        <f t="shared" si="52"/>
        <v>57</v>
      </c>
      <c r="AO125" s="65"/>
      <c r="AP125" s="105">
        <f t="shared" si="55"/>
        <v>10</v>
      </c>
      <c r="AQ125" s="104">
        <f t="shared" si="56"/>
        <v>0</v>
      </c>
      <c r="AR125" s="106">
        <f t="shared" si="57"/>
        <v>10</v>
      </c>
      <c r="AS125" s="106">
        <f t="shared" si="58"/>
        <v>4</v>
      </c>
      <c r="AT125" s="104">
        <f t="shared" si="65"/>
        <v>0</v>
      </c>
      <c r="AU125" s="108">
        <f t="shared" si="59"/>
        <v>30</v>
      </c>
      <c r="AV125" s="104">
        <f t="shared" si="60"/>
        <v>0</v>
      </c>
      <c r="AW125" s="104">
        <f t="shared" si="61"/>
        <v>0</v>
      </c>
      <c r="AX125" s="104">
        <f t="shared" si="62"/>
        <v>0</v>
      </c>
      <c r="AY125" s="104">
        <f t="shared" si="63"/>
        <v>0</v>
      </c>
      <c r="AZ125" s="103">
        <f>+($AM125*AI125)+L125</f>
        <v>3</v>
      </c>
      <c r="BA125" s="97">
        <f t="shared" si="64"/>
        <v>0</v>
      </c>
    </row>
    <row r="127" spans="1:53" ht="75" x14ac:dyDescent="0.25">
      <c r="A127" s="91" t="s">
        <v>343</v>
      </c>
      <c r="AM127" s="20" t="s">
        <v>312</v>
      </c>
      <c r="AN127" s="53" t="s">
        <v>313</v>
      </c>
      <c r="AO127" s="63"/>
      <c r="AP127" s="58" t="s">
        <v>262</v>
      </c>
      <c r="AQ127" s="21" t="s">
        <v>263</v>
      </c>
      <c r="AR127" s="21" t="s">
        <v>439</v>
      </c>
      <c r="AS127" s="21" t="s">
        <v>264</v>
      </c>
      <c r="AT127" s="21" t="s">
        <v>322</v>
      </c>
      <c r="AU127" s="21" t="s">
        <v>416</v>
      </c>
      <c r="AV127" s="21" t="s">
        <v>440</v>
      </c>
      <c r="AW127" s="21" t="s">
        <v>229</v>
      </c>
      <c r="AX127" s="21" t="s">
        <v>261</v>
      </c>
      <c r="AY127" s="86" t="s">
        <v>343</v>
      </c>
      <c r="AZ127" s="21" t="s">
        <v>333</v>
      </c>
      <c r="BA127" s="93" t="s">
        <v>415</v>
      </c>
    </row>
    <row r="128" spans="1:53" x14ac:dyDescent="0.25">
      <c r="AM128" s="13"/>
      <c r="AN128" s="25"/>
      <c r="AO128" s="63"/>
      <c r="AP128" s="14"/>
      <c r="AQ128" s="14"/>
      <c r="AR128" s="14"/>
      <c r="AS128" s="14"/>
      <c r="AT128" s="14"/>
      <c r="AU128" s="14"/>
      <c r="AV128" s="14"/>
      <c r="AW128" s="14"/>
      <c r="AX128" s="14"/>
      <c r="AY128" s="15"/>
      <c r="AZ128" s="15"/>
      <c r="BA128" s="15"/>
    </row>
    <row r="129" spans="37:53" x14ac:dyDescent="0.25">
      <c r="AK129" s="26" t="s">
        <v>323</v>
      </c>
      <c r="AL129" s="29"/>
      <c r="AM129" s="29">
        <f>+MAX(AM3:AM125)</f>
        <v>19</v>
      </c>
      <c r="AN129" s="5">
        <f>+MAX(AN3:AN125)</f>
        <v>133</v>
      </c>
      <c r="AO129" s="67"/>
      <c r="AP129" s="5">
        <f>+MAX(AP3:AP125)</f>
        <v>21</v>
      </c>
      <c r="AQ129" s="5">
        <f t="shared" ref="AQ129:BA129" si="67">+MAX(AQ3:AQ125)</f>
        <v>21</v>
      </c>
      <c r="AR129" s="5">
        <f t="shared" si="67"/>
        <v>23</v>
      </c>
      <c r="AS129" s="5">
        <f t="shared" si="67"/>
        <v>27</v>
      </c>
      <c r="AT129" s="5">
        <f t="shared" si="67"/>
        <v>16</v>
      </c>
      <c r="AU129" s="5">
        <f t="shared" si="67"/>
        <v>51</v>
      </c>
      <c r="AV129" s="5">
        <f t="shared" si="67"/>
        <v>22</v>
      </c>
      <c r="AW129" s="5">
        <f t="shared" si="67"/>
        <v>13</v>
      </c>
      <c r="AX129" s="5">
        <f t="shared" si="67"/>
        <v>15</v>
      </c>
      <c r="AY129" s="5">
        <f t="shared" si="67"/>
        <v>14</v>
      </c>
      <c r="AZ129" s="5">
        <f t="shared" si="67"/>
        <v>12</v>
      </c>
      <c r="BA129" s="5">
        <f t="shared" si="67"/>
        <v>12</v>
      </c>
    </row>
    <row r="130" spans="37:53" x14ac:dyDescent="0.25">
      <c r="AK130" s="26" t="s">
        <v>324</v>
      </c>
      <c r="AL130" s="29"/>
      <c r="AM130" s="29">
        <f>+MIN(AM3:AM125)</f>
        <v>1</v>
      </c>
      <c r="AN130" s="5">
        <f>+MIN(AN3:AN125)</f>
        <v>1</v>
      </c>
      <c r="AO130" s="67"/>
      <c r="AP130" s="5">
        <f>+MIN(AP3:AP125)</f>
        <v>1</v>
      </c>
      <c r="AQ130" s="5">
        <f t="shared" ref="AQ130:BA130" si="68">+MIN(AQ3:AQ125)</f>
        <v>0</v>
      </c>
      <c r="AR130" s="5">
        <f t="shared" si="68"/>
        <v>0</v>
      </c>
      <c r="AS130" s="5">
        <f t="shared" si="68"/>
        <v>0</v>
      </c>
      <c r="AT130" s="5">
        <f t="shared" si="68"/>
        <v>0</v>
      </c>
      <c r="AU130" s="5">
        <f t="shared" si="68"/>
        <v>0</v>
      </c>
      <c r="AV130" s="5">
        <f t="shared" si="68"/>
        <v>0</v>
      </c>
      <c r="AW130" s="5">
        <f t="shared" si="68"/>
        <v>0</v>
      </c>
      <c r="AX130" s="5">
        <f t="shared" si="68"/>
        <v>0</v>
      </c>
      <c r="AY130" s="5">
        <f t="shared" si="68"/>
        <v>0</v>
      </c>
      <c r="AZ130" s="5">
        <f t="shared" si="68"/>
        <v>0</v>
      </c>
      <c r="BA130" s="5">
        <f t="shared" si="68"/>
        <v>0</v>
      </c>
    </row>
    <row r="131" spans="37:53" x14ac:dyDescent="0.25">
      <c r="AK131" s="26"/>
      <c r="AL131" s="29"/>
      <c r="AM131" s="27"/>
      <c r="AN131" s="27"/>
      <c r="AO131" s="67"/>
      <c r="AP131" s="27"/>
      <c r="AQ131" s="27"/>
      <c r="AR131" s="28"/>
      <c r="AS131" s="27"/>
      <c r="AT131" s="27"/>
      <c r="AU131" s="27"/>
      <c r="AV131" s="27"/>
      <c r="AW131" s="27"/>
      <c r="AX131" s="27"/>
      <c r="AY131" s="29"/>
      <c r="AZ131" s="29"/>
      <c r="BA131" s="29"/>
    </row>
    <row r="132" spans="37:53" x14ac:dyDescent="0.25">
      <c r="AK132" s="26" t="s">
        <v>268</v>
      </c>
      <c r="AL132" s="29"/>
      <c r="AM132" s="59" t="s">
        <v>280</v>
      </c>
      <c r="AN132" s="54" t="s">
        <v>314</v>
      </c>
      <c r="AO132" s="68"/>
      <c r="AP132" s="59" t="s">
        <v>290</v>
      </c>
      <c r="AQ132" s="16" t="s">
        <v>293</v>
      </c>
      <c r="AR132" s="16" t="s">
        <v>295</v>
      </c>
      <c r="AS132" s="16" t="s">
        <v>300</v>
      </c>
      <c r="AT132" s="16" t="s">
        <v>285</v>
      </c>
      <c r="AU132" s="16" t="s">
        <v>304</v>
      </c>
      <c r="AV132" s="16" t="s">
        <v>309</v>
      </c>
      <c r="AW132" s="16" t="s">
        <v>272</v>
      </c>
      <c r="AX132" s="16" t="s">
        <v>283</v>
      </c>
      <c r="AY132" s="16">
        <v>13</v>
      </c>
      <c r="AZ132" s="16">
        <v>13</v>
      </c>
      <c r="BA132" s="109">
        <v>41548</v>
      </c>
    </row>
    <row r="133" spans="37:53" x14ac:dyDescent="0.25">
      <c r="AK133" s="26" t="s">
        <v>269</v>
      </c>
      <c r="AL133" s="29"/>
      <c r="AM133" s="60" t="s">
        <v>281</v>
      </c>
      <c r="AN133" s="55" t="s">
        <v>315</v>
      </c>
      <c r="AO133" s="69"/>
      <c r="AP133" s="60" t="s">
        <v>291</v>
      </c>
      <c r="AQ133" s="17" t="s">
        <v>294</v>
      </c>
      <c r="AR133" s="17" t="s">
        <v>402</v>
      </c>
      <c r="AS133" s="17" t="s">
        <v>299</v>
      </c>
      <c r="AT133" s="17" t="s">
        <v>301</v>
      </c>
      <c r="AU133" s="17" t="s">
        <v>305</v>
      </c>
      <c r="AV133" s="17" t="s">
        <v>276</v>
      </c>
      <c r="AW133" s="17">
        <v>8</v>
      </c>
      <c r="AX133" s="17" t="s">
        <v>310</v>
      </c>
      <c r="AY133" s="17" t="s">
        <v>311</v>
      </c>
      <c r="AZ133" s="17" t="s">
        <v>311</v>
      </c>
      <c r="BA133" s="17">
        <v>9</v>
      </c>
    </row>
    <row r="134" spans="37:53" x14ac:dyDescent="0.25">
      <c r="AK134" s="26" t="s">
        <v>270</v>
      </c>
      <c r="AL134" s="29"/>
      <c r="AM134" s="61" t="s">
        <v>282</v>
      </c>
      <c r="AN134" s="56" t="s">
        <v>316</v>
      </c>
      <c r="AO134" s="69"/>
      <c r="AP134" s="61" t="s">
        <v>292</v>
      </c>
      <c r="AQ134" s="18" t="s">
        <v>286</v>
      </c>
      <c r="AR134" s="18" t="s">
        <v>403</v>
      </c>
      <c r="AS134" s="5"/>
      <c r="AT134" s="18" t="s">
        <v>302</v>
      </c>
      <c r="AU134" s="18" t="s">
        <v>289</v>
      </c>
      <c r="AV134" s="18" t="s">
        <v>308</v>
      </c>
      <c r="AW134" s="5"/>
      <c r="AX134" s="5"/>
      <c r="AY134" s="18">
        <v>10</v>
      </c>
      <c r="AZ134" s="18">
        <v>10</v>
      </c>
      <c r="BA134" s="5"/>
    </row>
    <row r="135" spans="37:53" x14ac:dyDescent="0.25">
      <c r="AK135" s="26" t="s">
        <v>271</v>
      </c>
      <c r="AL135" s="29"/>
      <c r="AM135" s="29"/>
      <c r="AN135" s="57" t="s">
        <v>317</v>
      </c>
      <c r="AO135" s="70"/>
      <c r="AP135" s="29"/>
      <c r="AQ135" s="5"/>
      <c r="AR135" s="23" t="s">
        <v>296</v>
      </c>
      <c r="AS135" s="23" t="s">
        <v>298</v>
      </c>
    </row>
    <row r="136" spans="37:53" x14ac:dyDescent="0.25">
      <c r="AK136" s="26" t="s">
        <v>288</v>
      </c>
      <c r="AL136" s="29"/>
      <c r="AM136" s="29"/>
      <c r="AN136" s="26"/>
      <c r="AO136" s="67"/>
      <c r="AP136" s="29"/>
      <c r="AQ136" s="19">
        <v>0</v>
      </c>
      <c r="AR136" s="24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</row>
  </sheetData>
  <sortState ref="A3:BA125">
    <sortCondition ref="A3:A125"/>
  </sortState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20" sqref="B20"/>
    </sheetView>
  </sheetViews>
  <sheetFormatPr baseColWidth="10" defaultRowHeight="15.75" x14ac:dyDescent="0.25"/>
  <cols>
    <col min="1" max="1" width="19.375" customWidth="1"/>
    <col min="2" max="2" width="108.5" customWidth="1"/>
  </cols>
  <sheetData>
    <row r="1" spans="1:2" ht="18.75" x14ac:dyDescent="0.3">
      <c r="A1" s="120" t="s">
        <v>401</v>
      </c>
      <c r="B1" s="121"/>
    </row>
    <row r="2" spans="1:2" ht="18.75" x14ac:dyDescent="0.3">
      <c r="A2" s="122" t="s">
        <v>422</v>
      </c>
      <c r="B2" s="122" t="s">
        <v>423</v>
      </c>
    </row>
    <row r="3" spans="1:2" ht="31.5" x14ac:dyDescent="0.25">
      <c r="A3" s="123" t="s">
        <v>341</v>
      </c>
      <c r="B3" s="124" t="s">
        <v>424</v>
      </c>
    </row>
    <row r="4" spans="1:2" ht="47.25" x14ac:dyDescent="0.25">
      <c r="A4" s="123" t="s">
        <v>263</v>
      </c>
      <c r="B4" s="124" t="s">
        <v>430</v>
      </c>
    </row>
    <row r="5" spans="1:2" ht="31.5" x14ac:dyDescent="0.25">
      <c r="A5" s="123" t="s">
        <v>259</v>
      </c>
      <c r="B5" s="124" t="s">
        <v>425</v>
      </c>
    </row>
    <row r="6" spans="1:2" ht="31.5" x14ac:dyDescent="0.25">
      <c r="A6" s="123" t="s">
        <v>340</v>
      </c>
      <c r="B6" s="124" t="s">
        <v>426</v>
      </c>
    </row>
    <row r="7" spans="1:2" ht="31.5" x14ac:dyDescent="0.25">
      <c r="A7" s="123" t="s">
        <v>260</v>
      </c>
      <c r="B7" s="124" t="s">
        <v>427</v>
      </c>
    </row>
    <row r="8" spans="1:2" ht="31.5" x14ac:dyDescent="0.25">
      <c r="A8" s="123" t="s">
        <v>265</v>
      </c>
      <c r="B8" s="124" t="s">
        <v>428</v>
      </c>
    </row>
    <row r="9" spans="1:2" x14ac:dyDescent="0.25">
      <c r="A9" s="123" t="s">
        <v>139</v>
      </c>
      <c r="B9" s="124" t="s">
        <v>429</v>
      </c>
    </row>
    <row r="10" spans="1:2" x14ac:dyDescent="0.25">
      <c r="A10" s="123" t="s">
        <v>229</v>
      </c>
      <c r="B10" s="124" t="s">
        <v>431</v>
      </c>
    </row>
    <row r="11" spans="1:2" ht="31.5" x14ac:dyDescent="0.25">
      <c r="A11" s="123" t="s">
        <v>261</v>
      </c>
      <c r="B11" s="124" t="s">
        <v>432</v>
      </c>
    </row>
    <row r="12" spans="1:2" ht="31.5" x14ac:dyDescent="0.25">
      <c r="A12" s="123" t="s">
        <v>343</v>
      </c>
      <c r="B12" s="124" t="s">
        <v>433</v>
      </c>
    </row>
    <row r="13" spans="1:2" ht="31.5" x14ac:dyDescent="0.25">
      <c r="A13" s="123" t="s">
        <v>342</v>
      </c>
      <c r="B13" s="124" t="s">
        <v>434</v>
      </c>
    </row>
    <row r="14" spans="1:2" ht="31.5" x14ac:dyDescent="0.25">
      <c r="A14" s="123" t="s">
        <v>415</v>
      </c>
      <c r="B14" s="124" t="s">
        <v>435</v>
      </c>
    </row>
    <row r="15" spans="1:2" x14ac:dyDescent="0.25">
      <c r="B15" s="1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5" zoomScaleNormal="25" zoomScalePageLayoutView="25" workbookViewId="0">
      <selection activeCell="T21" sqref="T21"/>
    </sheetView>
  </sheetViews>
  <sheetFormatPr baseColWidth="10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variables para la priorizacion</vt:lpstr>
      <vt:lpstr>lista de plantas</vt:lpstr>
      <vt:lpstr>lugares seleccionados</vt:lpstr>
      <vt:lpstr>Sheet7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devia</dc:creator>
  <cp:lastModifiedBy>PLANEACION</cp:lastModifiedBy>
  <dcterms:created xsi:type="dcterms:W3CDTF">2014-07-15T15:51:22Z</dcterms:created>
  <dcterms:modified xsi:type="dcterms:W3CDTF">2016-09-22T15:49:54Z</dcterms:modified>
</cp:coreProperties>
</file>