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o/Desktop/"/>
    </mc:Choice>
  </mc:AlternateContent>
  <xr:revisionPtr revIDLastSave="0" documentId="13_ncr:1_{B7E140DD-9ED0-A041-85F8-1DA4F8E0208B}" xr6:coauthVersionLast="36" xr6:coauthVersionMax="43" xr10:uidLastSave="{00000000-0000-0000-0000-000000000000}"/>
  <bookViews>
    <workbookView xWindow="0" yWindow="460" windowWidth="32580" windowHeight="19060" xr2:uid="{00000000-000D-0000-FFFF-FFFF00000000}"/>
  </bookViews>
  <sheets>
    <sheet name=" PA 2018-2019 CD dic3" sheetId="6" r:id="rId1"/>
  </sheets>
  <definedNames>
    <definedName name="_xlnm.Print_Area" localSheetId="0">' PA 2018-2019 CD dic3'!$A$1:$M$209</definedName>
    <definedName name="_xlnm.Print_Titles" localSheetId="0">' PA 2018-2019 CD dic3'!$4:$5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2" i="6" l="1"/>
  <c r="O60" i="6" l="1"/>
  <c r="O26" i="6" l="1"/>
  <c r="O155" i="6" l="1"/>
  <c r="O177" i="6" l="1"/>
  <c r="O176" i="6"/>
  <c r="O175" i="6"/>
  <c r="O174" i="6"/>
  <c r="O170" i="6"/>
  <c r="O167" i="6"/>
  <c r="O149" i="6"/>
  <c r="O144" i="6"/>
  <c r="O137" i="6"/>
  <c r="O118" i="6"/>
  <c r="O114" i="6"/>
  <c r="O100" i="6"/>
  <c r="O90" i="6"/>
  <c r="O84" i="6"/>
  <c r="O81" i="6"/>
  <c r="O57" i="6"/>
  <c r="P167" i="6" l="1"/>
  <c r="O30" i="6"/>
  <c r="P26" i="6" l="1"/>
  <c r="O11" i="6"/>
  <c r="O15" i="6"/>
  <c r="O23" i="6"/>
  <c r="O20" i="6"/>
  <c r="O6" i="6"/>
  <c r="P6" i="6" l="1"/>
  <c r="O195" i="6"/>
  <c r="O205" i="6"/>
  <c r="O202" i="6"/>
  <c r="O199" i="6"/>
  <c r="O191" i="6"/>
  <c r="O187" i="6"/>
  <c r="O183" i="6"/>
  <c r="O133" i="6"/>
  <c r="O128" i="6"/>
  <c r="O93" i="6"/>
  <c r="O103" i="6"/>
  <c r="O111" i="6"/>
  <c r="O33" i="6"/>
  <c r="O46" i="6"/>
  <c r="O43" i="6"/>
  <c r="O40" i="6"/>
  <c r="O37" i="6"/>
  <c r="O50" i="6"/>
  <c r="O54" i="6"/>
  <c r="O64" i="6"/>
  <c r="O68" i="6"/>
  <c r="O72" i="6"/>
  <c r="O78" i="6"/>
  <c r="O159" i="6"/>
  <c r="O162" i="6"/>
  <c r="O164" i="6"/>
  <c r="P183" i="6" l="1"/>
  <c r="P114" i="6"/>
  <c r="P57" i="6"/>
  <c r="P81" i="6"/>
  <c r="P33" i="6"/>
  <c r="P155" i="6"/>
  <c r="P209" i="6" l="1"/>
</calcChain>
</file>

<file path=xl/sharedStrings.xml><?xml version="1.0" encoding="utf-8"?>
<sst xmlns="http://schemas.openxmlformats.org/spreadsheetml/2006/main" count="375" uniqueCount="340">
  <si>
    <t xml:space="preserve">PLAN DE DESARROLLO "PRIMERO LA GENTE" </t>
  </si>
  <si>
    <t xml:space="preserve">PROYECTO </t>
  </si>
  <si>
    <t>UNIDAD DE MEDIDA</t>
  </si>
  <si>
    <t>EJE ESTRATEGICO</t>
  </si>
  <si>
    <t>LINEA ESTRATEGICA</t>
  </si>
  <si>
    <t xml:space="preserve">PROGRAMA </t>
  </si>
  <si>
    <t>ADAPTAR EL TERRITORIO PARA LA GENTE</t>
  </si>
  <si>
    <t>MEDIO AMBIENTE Y GESTION DEL RIESGO</t>
  </si>
  <si>
    <t>EDUCACIÓN Y CONTROL AMBIENTAL</t>
  </si>
  <si>
    <t>MONITOREO AMBIENTAL</t>
  </si>
  <si>
    <t>SISTEMA INTEGRADO MONITOREO AMBIENTAL (AIRE, RUIDO Y AGUA)</t>
  </si>
  <si>
    <t>Conformar en un 100% Sistema Integrado de Monitoreo Ambiental Urbano</t>
  </si>
  <si>
    <t>Elaborar Un (1) Informe Anual sobre el Estado de los Recursos Naturales y del Ambiente Urbano</t>
  </si>
  <si>
    <t>Diseñar, Conformar y Operar el Observatorio Ambiental Distrital</t>
  </si>
  <si>
    <t>Observatorio Ambiental Distrital Actualizado y en Operación</t>
  </si>
  <si>
    <t xml:space="preserve">Visitas de Control y Vigilancia  </t>
  </si>
  <si>
    <t>Numero de Visitas Realizadas</t>
  </si>
  <si>
    <t>Realizar 150 Evaluaciones y Seguimientos Ambientales Anuales</t>
  </si>
  <si>
    <t>Evaluacion y Seguimientos Realizados</t>
  </si>
  <si>
    <t>EDUCACIÓN Y CULTURA AMBIENTAL</t>
  </si>
  <si>
    <t>Capacitar y/o Sensibilizar 30.000 Ciudadanos para el Desarrollo y Conservacion del Ambiente</t>
  </si>
  <si>
    <t>Asesorar y/o Acompañar 100 PRAES Distritales</t>
  </si>
  <si>
    <t xml:space="preserve"> Asesorar y/o Acompañar los PRAES  </t>
  </si>
  <si>
    <t>Numero de PRAES  Asesorados y/o Acompañados</t>
  </si>
  <si>
    <t>Asesorar y/o Acompañar 7 PRAUS Distritales</t>
  </si>
  <si>
    <t xml:space="preserve"> Asesorar y/o Acompañar los PRAUS </t>
  </si>
  <si>
    <t>Numero de PRAUS Asesorados y/o Acompañados</t>
  </si>
  <si>
    <t>Asesorar y/o Acompañar 5 PROCEDAS Distritales</t>
  </si>
  <si>
    <t xml:space="preserve"> Asesorar y/o Acompañar  PROCEDAS </t>
  </si>
  <si>
    <t xml:space="preserve">Ejecutar Una (1) Campaña para Concientizacion del Cambio Climatico </t>
  </si>
  <si>
    <t>Campañada Realizada</t>
  </si>
  <si>
    <t>CARTAGENA TERRITORIO VERDE Y RIQUEZA HIDRICA</t>
  </si>
  <si>
    <t>GESTION INTEGRAL DEL RECURSO HIDRICO</t>
  </si>
  <si>
    <t>Batimetria</t>
  </si>
  <si>
    <t>Informe de Batimetria</t>
  </si>
  <si>
    <t>Relimpia</t>
  </si>
  <si>
    <t>Relimpia Realizada</t>
  </si>
  <si>
    <t>Capacitacion y/o Sensibilizacion de la Comunidad Aledaña a La Cienaga de la Virgen</t>
  </si>
  <si>
    <t>Campaña Realizada</t>
  </si>
  <si>
    <t xml:space="preserve">MITIGACION Y GESTION DEL RIESGO AMBIENTAL </t>
  </si>
  <si>
    <t xml:space="preserve">10 Jornadas de Desodorizacion </t>
  </si>
  <si>
    <t>Jornadas de Desodorizacion</t>
  </si>
  <si>
    <t>4.000 M3 de Desechos Extraidos de los Manglares</t>
  </si>
  <si>
    <t>Jornada de Limpieza de Raices de Manglar (1.000 M3)</t>
  </si>
  <si>
    <t>Jornada de Limpieza</t>
  </si>
  <si>
    <t>VEGETACION, BIODIVERSIDAD Y SERVICIOS ECOSISTEMICOS</t>
  </si>
  <si>
    <t xml:space="preserve">VEGETACION, BIODIVERSIDAD Y SERVICIOS ECOSISTEMICOS (EXPEDIENTE FORESTAL URBANO) </t>
  </si>
  <si>
    <t>Adoptar el Plan Maestro de Silvicultura Urbna</t>
  </si>
  <si>
    <t xml:space="preserve">Plan Maestro de Silvicultura Urbana Socializado y Adoptado </t>
  </si>
  <si>
    <t>Sembrar 20.000 Nuevos Arboles</t>
  </si>
  <si>
    <t>Arboles Sembrados</t>
  </si>
  <si>
    <t>NEGOCIOS VERDES, PRODUCCION Y CONSUMO SOSTENIBLE</t>
  </si>
  <si>
    <t>Ejecutar el Establecimiento de Dos (2) Lineas de Negocios Verdes</t>
  </si>
  <si>
    <t>Una (1) Feria Distrital de Negocios Verdes Realizada</t>
  </si>
  <si>
    <t>Feria de N.V Realizada</t>
  </si>
  <si>
    <t>OPERACIÓN Y MANTENIMIENTO DE LA BOCANA DE MAREAS ESTABILIZADA Y DARSENA</t>
  </si>
  <si>
    <t>OPERACIÓN Y MANTENIMIENTO DE LA BOCANA Y DARSENA</t>
  </si>
  <si>
    <t>Realizar Cuatro (4) Relimpias en Bocana de Marea Estabilizada</t>
  </si>
  <si>
    <t xml:space="preserve"> Batimetria</t>
  </si>
  <si>
    <t xml:space="preserve">Informe de Batimetria </t>
  </si>
  <si>
    <t xml:space="preserve"> Relimpia Realizada</t>
  </si>
  <si>
    <t>CONSTRUIR CIUDADANIA Y FORTALECER LA INSTITUCIONALIDAD</t>
  </si>
  <si>
    <t>FORTALECIMIENTO INSTITUCIONAL</t>
  </si>
  <si>
    <t>GESTION PUBLICA LOCAL TRANSPARENTE</t>
  </si>
  <si>
    <t xml:space="preserve">Optimizacion de los Sistemas de Informacion Institucional (VITAL, SIG, SIGOB) </t>
  </si>
  <si>
    <t>Mantenimiento Sistema Integrado de Monitoreo Realizado</t>
  </si>
  <si>
    <t>Formar 1.200 Guardias Ambientales</t>
  </si>
  <si>
    <t>Formacion  y Capacitacion de Guardianes Ambientales</t>
  </si>
  <si>
    <t xml:space="preserve"> INDICADOR 
(PLAN ACCION)</t>
  </si>
  <si>
    <t>Relimpia Cuenca  Cienaga de la Virgen</t>
  </si>
  <si>
    <t>Realizar Una (1) Relimpia en Cienaga de la Virgen</t>
  </si>
  <si>
    <t>CONTROL, VIGILANCIA Y SEGUIMIENTO AMBIENTAL</t>
  </si>
  <si>
    <t>Dos (2) Empresas en cada Lineas de Negocios Verdes Asesoradas y en Operación</t>
  </si>
  <si>
    <t>Lineas de N.V Asesoradas y en Operación</t>
  </si>
  <si>
    <t>PARQUE DISTRITAL CIENAGA DE LA VIRGEN</t>
  </si>
  <si>
    <t>Formacion de Guardianes de la Cienaga de la Virgen</t>
  </si>
  <si>
    <t>ZONIFICACION AREAS de Manglares Jurisdiccion EPA</t>
  </si>
  <si>
    <t>Implementación del Plan Distrital de Negocios Verdes</t>
  </si>
  <si>
    <t>Corredores Ambientales</t>
  </si>
  <si>
    <t>Realizar 50 Visitas de Control y Vigilancia anuales</t>
  </si>
  <si>
    <t>Implementación de Nodos de Jovenes Universitarios de Ambiente -JUA-</t>
  </si>
  <si>
    <t xml:space="preserve"> Número de Nodos de
 JUA Implementados </t>
  </si>
  <si>
    <t>Delimitación y protección de Ecosistemas estratégicos
(Bosque de Paz)</t>
  </si>
  <si>
    <t xml:space="preserve">Inventario de vertimientos 
 y medidas de protección adoptadas </t>
  </si>
  <si>
    <t>Corredor Ambiental implementado</t>
  </si>
  <si>
    <t>Plan de Accion N.V Implementado</t>
  </si>
  <si>
    <t>Ventanilla de NV distritales operando</t>
  </si>
  <si>
    <t xml:space="preserve">Implementacion Plan Maestro de Silvicultura del Área Urbana de Cartagena </t>
  </si>
  <si>
    <t xml:space="preserve">OBJETIVO ESTRATEGICO </t>
  </si>
  <si>
    <t xml:space="preserve">  </t>
  </si>
  <si>
    <t xml:space="preserve"> EDUCACIÓN
Y CULTURA
AMBIENTAL</t>
  </si>
  <si>
    <t xml:space="preserve"> </t>
  </si>
  <si>
    <t>Delimitación y protección de rondas de canales urbanos (Canales/Desaguan en Ciénaga de la Virgen)</t>
  </si>
  <si>
    <t>Operación de la Ventanilla de NV.</t>
  </si>
  <si>
    <t>Rondas delimitadas y protegidas (canales /desaguan en C. de la Virgen)</t>
  </si>
  <si>
    <t xml:space="preserve">Capacitar y/o Sensibilizacion en Cultura Ambiental y cumplimiento de Normas Ambientales a ciudanía y autoridades </t>
  </si>
  <si>
    <t>Construcción, Adecuación, Reparación y mantenimiento de Esclusas y pescantes</t>
  </si>
  <si>
    <t xml:space="preserve">Implementación y operación de Sistema de reproducción vegetal de especies nativas </t>
  </si>
  <si>
    <t>META ANUAL DIC- 2019</t>
  </si>
  <si>
    <t>Programa Gestión y 
control de Vertimientos</t>
  </si>
  <si>
    <t>FORTALECIMIENTO
INSTITUCIONAL</t>
  </si>
  <si>
    <t>Modernizacion de Equipos</t>
  </si>
  <si>
    <t xml:space="preserve">Modernizacion de mobiliario </t>
  </si>
  <si>
    <t>Sistema de Gestion documental optimizado</t>
  </si>
  <si>
    <t>Mobiliario modernizado</t>
  </si>
  <si>
    <t>Equipos modernizados</t>
  </si>
  <si>
    <t xml:space="preserve"> Sistemas de Gestión Implementados</t>
  </si>
  <si>
    <t xml:space="preserve"> Optimización del Sistema de Gestión Documental (tablas documentales, digitalización y operación del Archivo documental)</t>
  </si>
  <si>
    <t xml:space="preserve">Sistema de reproducción vegetal implementada </t>
  </si>
  <si>
    <t>Plataforma virtual para registro de Biodiversidad</t>
  </si>
  <si>
    <t xml:space="preserve"> Inventario de arbolado urbano en el Distrito de Cartagena</t>
  </si>
  <si>
    <t>Inventario de arbolado urbano realizado</t>
  </si>
  <si>
    <t>Traslado y resiembra de arboles en riesgo</t>
  </si>
  <si>
    <t>Mantenimiento del SIM</t>
  </si>
  <si>
    <t>Complementar el 
SIM Urbano</t>
  </si>
  <si>
    <t>ACTIVIDADES</t>
  </si>
  <si>
    <t>Ampliar la red de aire con 4 nuevas estaciones</t>
  </si>
  <si>
    <t xml:space="preserve">Elaborar  Mapa de ruido </t>
  </si>
  <si>
    <t>Adquisición de nuevos equipos para medición 
de aire</t>
  </si>
  <si>
    <t>Adquisición de nuevos equipos para medición 
de ruido</t>
  </si>
  <si>
    <t>Numero de Guardianes Capacitados y en ejercicio</t>
  </si>
  <si>
    <t xml:space="preserve">Campaña de Educacion Ambiental en diferentes medios (Radio, TV, Prensa,Web y Redes Sociales) alusiva a la Cienaga de la Virgen </t>
  </si>
  <si>
    <t>Implementación Plan Integral de adaptación al Cambio Climático</t>
  </si>
  <si>
    <t>Sembrar 5.000 
Nuevos Arboles</t>
  </si>
  <si>
    <t>Construcción, y dotación  de un Centro de Atención  y Valoración de fauna silvestre</t>
  </si>
  <si>
    <t>Centro de Atención y Valoración de Fauna Silvestre construido</t>
  </si>
  <si>
    <t>Centro de Atención y Valoración de Fauna Silvestre en operación</t>
  </si>
  <si>
    <t>Administración y operación del Centro de Atención  y Valoración de fauna silvestre</t>
  </si>
  <si>
    <t>Mantenimiento  preventivo y/o Remedial de infraestructura logística del proyecto Sistema Bocana de Mareas Estabilizada</t>
  </si>
  <si>
    <t>Actualización del
Plan de Manejo de la Bocana y Dársena</t>
  </si>
  <si>
    <t xml:space="preserve">Implementacion del Modelo Integrado de Planeacion y Gestion version 2 </t>
  </si>
  <si>
    <t>1
(50 equipos)</t>
  </si>
  <si>
    <t>Adecuación de nueva
sede EPA</t>
  </si>
  <si>
    <t xml:space="preserve">Compilación informes tecnicos de las subdirecciones EPA  </t>
  </si>
  <si>
    <t>Elaboración de análisis y evaluación del Estado del Ambiente en Cartagena</t>
  </si>
  <si>
    <t>Elaboración del Informe Anual sobre el Estado del Ambiente</t>
  </si>
  <si>
    <t>Informe Anual de Estado Ambiental Realizado</t>
  </si>
  <si>
    <t>Capacitaciones a usuarios de la comunidad en VITAL</t>
  </si>
  <si>
    <t>Seguimiento a la correspondencia en SIGOB y VITAL</t>
  </si>
  <si>
    <t xml:space="preserve"> Numero de Sistemas
 de Informacion Optimizados                </t>
  </si>
  <si>
    <t xml:space="preserve"> Capacitar a funcionarios en SIGOB, VITAL y SIG
</t>
  </si>
  <si>
    <t xml:space="preserve">Creación y actualización de capas de informacion del SIG </t>
  </si>
  <si>
    <t>Traslado y reinstalación de equipos y funcionarios</t>
  </si>
  <si>
    <t>Desmonte y retiro de equipos y mobiliario de sede Calle Real de Manga</t>
  </si>
  <si>
    <t>Adecuación de la nueva sede y montaje de equipos requeridos para operación de EPA Cagena</t>
  </si>
  <si>
    <t>Nueva Sede EPA, adecuada y operando en nueva sede Edificio SeaPort</t>
  </si>
  <si>
    <t>Mantenimiento de 
sede logistica  y la infraestructura del proyecto Bocana de mareas estabilizada, Realizado</t>
  </si>
  <si>
    <t>Actualización períodica de nuevos actores, nuevos juegos infantiles y nuevas especies al Observatorio Ambiental</t>
  </si>
  <si>
    <t xml:space="preserve"> Actualización mensual del Sistema Interactivo de Consulta de Indicadores Ambientales y de nuevos ítems a las bases de datos de la Biblioteca Ambiental.</t>
  </si>
  <si>
    <t xml:space="preserve">Selección y definición de material y publicaciones que harán parte del Observatorio Ambiental EPA </t>
  </si>
  <si>
    <t>PROCEDAS 
Realizados</t>
  </si>
  <si>
    <t>Definir las mejoras y nuevas estrategias de capacitación y educación ambiental que se realizarán por EPA</t>
  </si>
  <si>
    <t>Implementación de nuevas estrategias y modalidades de educación y formación ambiental que redunden en mejores practicas ambientales por parte de la ciudadanía y las autoridades</t>
  </si>
  <si>
    <t>Desarrollo e implementación del Plan de Medios para la Educación Ambiental</t>
  </si>
  <si>
    <t>Realización de jornadas, visitas y eventos de capacitación y educación ambiental a empresas, autoridades y comunidades de Cartagena</t>
  </si>
  <si>
    <t>Personas 
Sensibilizadas</t>
  </si>
  <si>
    <t>Realización de jornadas, visitas y eventos de capacitación y educación ambiental a instituciones educativas distritales de Cartagena</t>
  </si>
  <si>
    <t xml:space="preserve"> Alistamiento y preparación de las actividades, jornadas, actores, logistica y ejecución de actividades con las Instituciones educativas</t>
  </si>
  <si>
    <t>Realizar el seguimiento,  control y evaluación de las actividades realizadas en el marco de los PRAES</t>
  </si>
  <si>
    <t xml:space="preserve"> Alistamiento y preparación de las actividades, jornadas, actores, logistica y ejecución de actividades con las Instituciones universitarias</t>
  </si>
  <si>
    <t>Realización de jornadas, visitas y eventos de capacitación y ejecución de los planes ambientales universitarios</t>
  </si>
  <si>
    <t>Realizar el seguimiento,  control y evaluación de las actividades realizadas en el marco de los PRAUS</t>
  </si>
  <si>
    <t>Alistamiento y preparación de las actividades, jornadas, actores, logistica y ejecución de actividades con las organizaciones barriales, JACs, Organizaciones sociales de base</t>
  </si>
  <si>
    <t>Realización de jornadas, visitas y eventos de capacitación y ejecución de las actividades ambientales convenidas con los diferentes barrios, comunidades y JACs</t>
  </si>
  <si>
    <t>Realizar el seguimiento,  control y evaluación de las actividades realizadas en el marco de los PROCEDAS</t>
  </si>
  <si>
    <t xml:space="preserve"> Mantenimiento de sensores de nivel</t>
  </si>
  <si>
    <t>Adquirir e implementar la nueva red de monitoreo de ruido</t>
  </si>
  <si>
    <t>Ampliar el Sistema de monitoreo de agua</t>
  </si>
  <si>
    <t>Mantenimiento correctivo del 
SVCA</t>
  </si>
  <si>
    <t>Mantenimiento preventivo del 
SVCA</t>
  </si>
  <si>
    <t>Mantenimiento correctivo sonda multiparamétrica</t>
  </si>
  <si>
    <t>Mantenimiento preventivo sonda multiparamétrica</t>
  </si>
  <si>
    <t>Evaluaciones y Seguimientos Ambientales Anuales</t>
  </si>
  <si>
    <t xml:space="preserve">Optimizar Sistema de Monitoreo de ruido </t>
  </si>
  <si>
    <t xml:space="preserve">Optimizar Sistema de Monitoreo de agua </t>
  </si>
  <si>
    <t>Optimizacion y Ampliacion de la Red de Monitoreo Ambiental (Estaciones Móviles y Fijas)</t>
  </si>
  <si>
    <t>Evaluaciones y Seguimiento al sector Salud</t>
  </si>
  <si>
    <t xml:space="preserve">Evaluaciones y Seguimiento al sector Industria </t>
  </si>
  <si>
    <t xml:space="preserve">Evaluaciones y Seguimiento al sector Turismo y Comercio </t>
  </si>
  <si>
    <t>Ejecución de 
Batimetría</t>
  </si>
  <si>
    <t xml:space="preserve"> Definicion de área para relimpia </t>
  </si>
  <si>
    <t>Ejecución de labores de Relimpia</t>
  </si>
  <si>
    <t>Inventario Documental</t>
  </si>
  <si>
    <t xml:space="preserve">Implementación de TRD </t>
  </si>
  <si>
    <t xml:space="preserve"> Diagnostico, diseño y elaboracion del plan de gestion documental (Plan Institucional de Archivo)</t>
  </si>
  <si>
    <t>Elaboración  de autodiagnosticos</t>
  </si>
  <si>
    <t xml:space="preserve">Adopción y socialización del MIPG </t>
  </si>
  <si>
    <t xml:space="preserve">Implementación de alternativas de mejora  </t>
  </si>
  <si>
    <t>Evaluación y seguimiento a la implementacion de las alternativas de mejora incluidas en MIPG</t>
  </si>
  <si>
    <t>MIPG implementado 
(Fase 1 de 3)</t>
  </si>
  <si>
    <t>Diagnóstico, diseño y Plan de implementación</t>
  </si>
  <si>
    <t>Evaluación, seguimiento y auditoría final, pre-certificación</t>
  </si>
  <si>
    <t>Conformación de Grupo Técnico al interior del EPA Cartagena</t>
  </si>
  <si>
    <t>Elaboración del plan de acción de negocios verdes</t>
  </si>
  <si>
    <t>Realizar reuniones del Comité Interinstitucional de Negocios Verdes</t>
  </si>
  <si>
    <t>Acompañamiento técnico del MADS para el fortalecimiento del núcleo de negocios verdes en EPA Cartagena</t>
  </si>
  <si>
    <t>Acompañamiento técnico a las ideas y/o proyectos en la categoria de Bienes y servicios sostenibles provenientes de recursos naturales, Ecoproductos Industriales, Mercado de Carbono</t>
  </si>
  <si>
    <t>Vertificación de Criterios de Negocios Verdes Sostenibles e Inclusivo, plan de mejora y seguimiento a plan de mejora</t>
  </si>
  <si>
    <t>Registro de las empresas que cumplan con minimo el 55% de los Criterios de Negocios Verdes</t>
  </si>
  <si>
    <t>Realización de ferias de negocios verdes en el distrito de Cartagena</t>
  </si>
  <si>
    <t>Capacitación de comunidades emprendedoras (NV) con SENA -Bolívar</t>
  </si>
  <si>
    <t>Base de datos de las ideas y/o proyectos registrados a través de la Ventanilla de NV</t>
  </si>
  <si>
    <t>Actualización de la Ventanilla Única de Negocios Verdes Sostenibles e Inclusivos</t>
  </si>
  <si>
    <t xml:space="preserve">Optimizar Sistema de Monitoreo de aire </t>
  </si>
  <si>
    <t>C y V de Vertimientos</t>
  </si>
  <si>
    <t>C y V a Fuentes Fijas</t>
  </si>
  <si>
    <t>C y V de Fuentes Móviles</t>
  </si>
  <si>
    <t xml:space="preserve"> C y V de fauna</t>
  </si>
  <si>
    <t>Realizar la caracterización de los cuerpos de agua objeto de vertimientos</t>
  </si>
  <si>
    <t xml:space="preserve"> Inventario de agentes y/o sujetos que realizan vertimientos sobre los cuerpos de agua y realizar control y seguimiento </t>
  </si>
  <si>
    <t xml:space="preserve">Aplicación de medidas de control, y protección de los cuerpos de agua afectados por los vertimientos </t>
  </si>
  <si>
    <t>Adopción del Plan Integral de Adaptación 1931 de 27 julio de 2018</t>
  </si>
  <si>
    <t>Revisión del Plan 4C y elaboración del Plan Integral de Adaptación al Cambio Climático según la Ley 1931 de 27 julio de 2019</t>
  </si>
  <si>
    <t>Levantamiento del censo de árboles en riesgo</t>
  </si>
  <si>
    <t>Identificación y Georreferenciación con GPS</t>
  </si>
  <si>
    <t>Determinación del estado fitosanitario de los árboles</t>
  </si>
  <si>
    <t>Determinar sitio de resiembra</t>
  </si>
  <si>
    <t xml:space="preserve">Extracción, transporte, resiembra </t>
  </si>
  <si>
    <t xml:space="preserve">Mantenimiento </t>
  </si>
  <si>
    <t>Determinar sitio de siembra</t>
  </si>
  <si>
    <t xml:space="preserve">Acuerdo con comunidades y entidades responsables del mantenimiento  de los nuevos arboles sembrados </t>
  </si>
  <si>
    <t>Ejecución de actividades de siembra con apoyo de las comunidades o responsables</t>
  </si>
  <si>
    <t>Establecimiento y mantenimiento de los nuevos arboles sembrados</t>
  </si>
  <si>
    <t>Determinación de las Especies</t>
  </si>
  <si>
    <t>Elaboración ficha tècnica del árbolado</t>
  </si>
  <si>
    <t>Georreferenciación</t>
  </si>
  <si>
    <t>Levantamiento del censo del árbolado existente</t>
  </si>
  <si>
    <t xml:space="preserve">   Numeración del árbolado existente</t>
  </si>
  <si>
    <t>Diseño y desarrollo
plataforma</t>
  </si>
  <si>
    <t>Socialización y
promoción de la
herramienta</t>
  </si>
  <si>
    <t>Administración y
actualización de la
plataforma</t>
  </si>
  <si>
    <t>Aplicación extendida de la
herramienta por
usuarios</t>
  </si>
  <si>
    <t>Plataforma virtual 
para Registro de Biodiversidad, desarrollada y en operación</t>
  </si>
  <si>
    <t>Dotar y adecuar las àreas de atenciòn, medica veterinaria</t>
  </si>
  <si>
    <t>Adquirir jaulas y encierros</t>
  </si>
  <si>
    <t>Elaborar el manual de procedimientos para el centro de atención animal</t>
  </si>
  <si>
    <t xml:space="preserve">Diseño del CAV </t>
  </si>
  <si>
    <t>Construcción
 del CAV</t>
  </si>
  <si>
    <t xml:space="preserve"> Operación y mantenimiento del CAV</t>
  </si>
  <si>
    <t>Dotar el personal requerido para la Operación y mantenimiento del CAV</t>
  </si>
  <si>
    <t>Alistamiento y preparación logistica para la Feria Distrital de Negocios Verdes</t>
  </si>
  <si>
    <t>Recepcionar fauna silvestre, incautada o entregada voluntariamente</t>
  </si>
  <si>
    <t>Estabilización de individuos afectados</t>
  </si>
  <si>
    <t>Refugio temporal</t>
  </si>
  <si>
    <t>Diagnostico biofisico actualizado</t>
  </si>
  <si>
    <t>Caracterización biofisica general del area</t>
  </si>
  <si>
    <t xml:space="preserve">Delimitación del area </t>
  </si>
  <si>
    <t xml:space="preserve"> Definición de usos permitidos y categorías</t>
  </si>
  <si>
    <t>Socialización y presentación de propuesta de delimitación</t>
  </si>
  <si>
    <t>Ajustes a propuesta y adopción de acto administrativo con la delimitación</t>
  </si>
  <si>
    <t>Sistema Integrado de Moniroreo complementado</t>
  </si>
  <si>
    <t>Red de monitoreo ambiental optimizada y ampliada (estaciones móviles y fijas)</t>
  </si>
  <si>
    <t>Alistamiento y preparación de las actividades, jornadas, actores, y logistica de actividades con las organizaciones de jovenes</t>
  </si>
  <si>
    <t>Realización de jornadas, visitas, eventos de capacitación y ejecución de las actividades ambientales convenidas con las organizaciones de jovenes</t>
  </si>
  <si>
    <t>Conformación de nuevos Nodos de Jovenes de Ambiente y concertación de Planes de acción específicospara las tres localidades de Cartagena</t>
  </si>
  <si>
    <t>Realizar el seguimiento,  control y evaluación de las actividades realizadas en el marco de los Nodos distritales de jovenes de ambiente</t>
  </si>
  <si>
    <t>Capacitación y conformación de los nuevos Grupos de Guardianes Ambientales propuestos</t>
  </si>
  <si>
    <t>Realización de jornadas, visitas, eventos y ejecución de las actividades ambientales de los Guardianes Ambientales</t>
  </si>
  <si>
    <t>Identificación de actores y organizaciones claves para la conformación de Guardianes Ambientales, y suscripción de alianzas estrategicas de manera que se involucre al sector privado, en esta iniciativa</t>
  </si>
  <si>
    <t>Realizar el seguimiento,  control y evaluación de las actividades propuestas</t>
  </si>
  <si>
    <t>Diseño y elaboración de la campaña de concientización del Cambio Climático</t>
  </si>
  <si>
    <t>Ejecución de la campaña de concientización del C.C. en los segmentos de población propuestos</t>
  </si>
  <si>
    <t xml:space="preserve">Realizar el seguimiento,  control y evaluación de las actividades propuestas </t>
  </si>
  <si>
    <t xml:space="preserve"> Alistamiento y preparación de labores </t>
  </si>
  <si>
    <t>Elaboración de Informes tecnicos de Batimetria y recomendaciones para labores remediales y para recuperación de cauces, y profundidades</t>
  </si>
  <si>
    <t>Disposición de material  excavado y objeto de la relimpia, y aplicación de medidas de mitigación y control</t>
  </si>
  <si>
    <t xml:space="preserve">Elaboración de actividades de control y seguimiento </t>
  </si>
  <si>
    <t xml:space="preserve"> Identificación de actores y organizaciones interesadas en apoyar la realización y ejecución de capacitación y sensibilización en el area objeto</t>
  </si>
  <si>
    <t>Implementación de nuevas estrategias y modalidades de Capacitación y sensibilización ambiental que redunden en mejores practicas ambientales por parte de la ciudadanía y las autoridades</t>
  </si>
  <si>
    <t>Realización de jornadas, visitas y eventos de capacitación y sensibilización ambiental a comunidades, empresas, y autoridades aledañas a la Ciénaga de la Virgen</t>
  </si>
  <si>
    <t>Desarrollo e implementación del Plan de Medios para la Capacitación y sensibilización Ambiental</t>
  </si>
  <si>
    <t>Diseño y elaboración de la campaña de Educación Ambiental por medios masivos</t>
  </si>
  <si>
    <t>Ejecución de la campaña de Educación Ambiental por medios masivos</t>
  </si>
  <si>
    <t>definicion de usos permitidos, categorias y medidas de manejo</t>
  </si>
  <si>
    <t>Socialización y presentación de propuesta de zonificación</t>
  </si>
  <si>
    <t xml:space="preserve">Aplicación de medidas y mitigacion en el control de manejo de la planta parasita pajarita </t>
  </si>
  <si>
    <t xml:space="preserve">Aplicación de medidas de mitigacion en la poda y tala de arboles de alto riesgo en localidades 1, 2 y 3 </t>
  </si>
  <si>
    <t xml:space="preserve"> Acuerdos interinstitucionales con actores privados y publicos interesados</t>
  </si>
  <si>
    <t xml:space="preserve"> Adquisicion de semilla y plantulas de excelente calidad </t>
  </si>
  <si>
    <t>Planificacion y construccion de sistema de riego</t>
  </si>
  <si>
    <t xml:space="preserve">Produccion de plantulas </t>
  </si>
  <si>
    <t xml:space="preserve"> Mantenimiento de plantulas y material vegetal producido</t>
  </si>
  <si>
    <t xml:space="preserve">Planificacion y diseño de Area para el Vivero y cerramiento </t>
  </si>
  <si>
    <t>Construcción de nacederos, semilleros y estructuras</t>
  </si>
  <si>
    <t xml:space="preserve"> Adquisición y dotación de materiales , herramientas e insumos</t>
  </si>
  <si>
    <t>Ajustes a propuesta y adopción de acto administrativo con la zonificación</t>
  </si>
  <si>
    <t>Identificación ambiental y estrategica de áreas objeto de delimitación y protección</t>
  </si>
  <si>
    <t>Ejecución de labores requeridas (Limpiar, desinfectar, y mitigar focos de contaminación por residuos y olores ofensivosen el mercado de Bazurto)</t>
  </si>
  <si>
    <t>Definición estrategica de los lugares de limpieza y linea base (estado sin acciones propuestas)</t>
  </si>
  <si>
    <t xml:space="preserve">Establecimiento de situación resultado de las labores, Evaluación y control de labores </t>
  </si>
  <si>
    <t>Ejecución de labores requeridas (retiro de residuos solidos, poda tecnica y erradicación de focos de contaminación por residuos y olores ofensivos)</t>
  </si>
  <si>
    <t xml:space="preserve"> Analisis de requerimientos espaciales y mobiliario, Diseño de estaciones de trabajo</t>
  </si>
  <si>
    <t>Adquisición de mobiliario requerido</t>
  </si>
  <si>
    <t>Adecuación de espacios y dotación de infraestructura electrica, iluminación y redes de telecomunicación</t>
  </si>
  <si>
    <t>Instalación de mobiliario</t>
  </si>
  <si>
    <t>Identificación de requerimientos de equipos y caracterización de los requerimientos</t>
  </si>
  <si>
    <t>Adquisición de equipos según requerimientos</t>
  </si>
  <si>
    <t>Instalación de equipos según requerimientos</t>
  </si>
  <si>
    <t>Identificación ambiental y estrategica de áreas objeto de delimitación como Corredores Ambientales</t>
  </si>
  <si>
    <t>Elaboración y obtención de cartografia basica y topografía</t>
  </si>
  <si>
    <t>Identificación de parches o areas ambientales a conectar</t>
  </si>
  <si>
    <t>Recorridos de verificación y cobertura</t>
  </si>
  <si>
    <t xml:space="preserve">Identificación de especies susceptibles o de importancia </t>
  </si>
  <si>
    <t>Identificación y delimitación de corredor mediante herramienta SIG</t>
  </si>
  <si>
    <t>determinación de herramientas de conexión</t>
  </si>
  <si>
    <t xml:space="preserve"> Ajustes a propuesta de corredor y adopción de acto administrativo correspondiente</t>
  </si>
  <si>
    <t>Bloqueo del Sistema de Compuertas, con Compuertas auxiliares</t>
  </si>
  <si>
    <t>Retiro de las esclusas</t>
  </si>
  <si>
    <t>Mantenimiento y reparación de las esclusas</t>
  </si>
  <si>
    <t>Retiro de crustaceos y sedimentos</t>
  </si>
  <si>
    <t>Actividades en húmedo realizadas por buzos especializados</t>
  </si>
  <si>
    <t>Re instalación de las esclusas</t>
  </si>
  <si>
    <t>Adecuación UNA SUB-SEDE  EPA en proyecto Bocana</t>
  </si>
  <si>
    <t xml:space="preserve">1
</t>
  </si>
  <si>
    <t xml:space="preserve">
Compuertas de control de Mareas construidas, reparadas e instaladas</t>
  </si>
  <si>
    <t xml:space="preserve">Implementacion del Sistema integrado  de Calidad , norma ISO: 9001  </t>
  </si>
  <si>
    <t>Implementación, documentación y ejecución del Sistema integrado de calidad</t>
  </si>
  <si>
    <t xml:space="preserve">Capacitación (formación de auditores) y socialización del Sistema integrado de calidad </t>
  </si>
  <si>
    <t xml:space="preserve">Revisión y Actualización documento   </t>
  </si>
  <si>
    <t xml:space="preserve">% de avance en la Actualización del Plan de Manejo de la Bocana y Dársena </t>
  </si>
  <si>
    <t>Número de Guardianes Operando</t>
  </si>
  <si>
    <t>Número de Organizaciones de Base Capacitados y/o Sensibilizados en Cultura Ambiental</t>
  </si>
  <si>
    <t xml:space="preserve"> Área de Manglar Zonificada (zona urbana)</t>
  </si>
  <si>
    <t>Ecosistema estratégico delimitado y protegido
(CERRO LA POPA )</t>
  </si>
  <si>
    <t>Árboles en riesgo trasladados y resembrados</t>
  </si>
  <si>
    <t>Operación Sistema Bocana y Dársena</t>
  </si>
  <si>
    <t xml:space="preserve">
Mantenimiento y operación del Proyecto Bocana y Dársena
</t>
  </si>
  <si>
    <t xml:space="preserve">% de Cumplimiento Manual de Mantenimiento y Operación del Sistema de Bocana y darsena  </t>
  </si>
  <si>
    <t>% AVANCE
PROYECTOS</t>
  </si>
  <si>
    <t xml:space="preserve">PLAN DE ACCION ESTABLECIMIENTO PUBLICO AMBIENTAL EPA - CARTAGENA  año 2019 </t>
  </si>
  <si>
    <t>% 
AVANCE
POR ACCION</t>
  </si>
  <si>
    <t xml:space="preserve">25%
</t>
  </si>
  <si>
    <t xml:space="preserve">
1</t>
  </si>
  <si>
    <t xml:space="preserve">1
</t>
  </si>
  <si>
    <t xml:space="preserve">Implementación de TVD </t>
  </si>
  <si>
    <t>META PROGRAMA 
PLAN DE 
DESARROLLO</t>
  </si>
  <si>
    <t xml:space="preserve">Acciones bajo responsabilidad de EPA, 
y aquellas consignadas
 en el Plan 4C, implementadas </t>
  </si>
  <si>
    <t>Implementación del Plan Integral de Adaptación al Cambio Climático (Ley 1931 de 27 julio de 2018) FASE I</t>
  </si>
  <si>
    <t>Elaborar el Manual de Procedimientos para
 el Centro de Atención Animal</t>
  </si>
  <si>
    <t>AVANCE A JUNIO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</si>
</sst>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.5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8"/>
      <color theme="3" tint="0.59999389629810485"/>
      <name val="Arial"/>
      <family val="2"/>
    </font>
    <font>
      <sz val="8"/>
      <color theme="3" tint="0.39997558519241921"/>
      <name val="Arial"/>
      <family val="2"/>
    </font>
    <font>
      <b/>
      <sz val="16"/>
      <color theme="3"/>
      <name val="Arial"/>
      <family val="2"/>
    </font>
    <font>
      <b/>
      <sz val="10"/>
      <color theme="5"/>
      <name val="Arial"/>
      <family val="2"/>
    </font>
    <font>
      <b/>
      <sz val="10"/>
      <color rgb="FFC0000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2DE8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3" fillId="5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9" fontId="13" fillId="5" borderId="39" xfId="2" applyNumberFormat="1" applyFont="1" applyFill="1" applyBorder="1" applyAlignment="1">
      <alignment horizontal="center" vertical="center"/>
    </xf>
    <xf numFmtId="9" fontId="13" fillId="5" borderId="28" xfId="2" applyNumberFormat="1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5" borderId="31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5" borderId="6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9" fontId="13" fillId="5" borderId="62" xfId="0" applyNumberFormat="1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5" borderId="6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5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textRotation="90"/>
    </xf>
    <xf numFmtId="0" fontId="13" fillId="5" borderId="61" xfId="0" applyFont="1" applyFill="1" applyBorder="1" applyAlignment="1">
      <alignment horizontal="center" vertical="center" wrapText="1"/>
    </xf>
    <xf numFmtId="2" fontId="3" fillId="5" borderId="31" xfId="0" applyNumberFormat="1" applyFont="1" applyFill="1" applyBorder="1" applyAlignment="1">
      <alignment horizontal="center" vertical="center"/>
    </xf>
    <xf numFmtId="2" fontId="3" fillId="5" borderId="6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9" fontId="4" fillId="5" borderId="35" xfId="0" applyNumberFormat="1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9" fontId="3" fillId="5" borderId="0" xfId="3" applyFont="1" applyFill="1"/>
    <xf numFmtId="9" fontId="18" fillId="5" borderId="5" xfId="3" applyFont="1" applyFill="1" applyBorder="1" applyAlignment="1">
      <alignment horizontal="center" vertical="center"/>
    </xf>
    <xf numFmtId="2" fontId="10" fillId="5" borderId="6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21" fillId="5" borderId="5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9" fontId="13" fillId="5" borderId="34" xfId="0" applyNumberFormat="1" applyFont="1" applyFill="1" applyBorder="1" applyAlignment="1">
      <alignment horizontal="center" vertical="center" wrapText="1"/>
    </xf>
    <xf numFmtId="9" fontId="13" fillId="5" borderId="50" xfId="0" applyNumberFormat="1" applyFont="1" applyFill="1" applyBorder="1" applyAlignment="1">
      <alignment horizontal="center" vertical="center" wrapText="1"/>
    </xf>
    <xf numFmtId="9" fontId="13" fillId="5" borderId="4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" fontId="21" fillId="5" borderId="4" xfId="0" applyNumberFormat="1" applyFont="1" applyFill="1" applyBorder="1" applyAlignment="1">
      <alignment horizontal="center" vertical="center"/>
    </xf>
    <xf numFmtId="2" fontId="21" fillId="5" borderId="6" xfId="0" applyNumberFormat="1" applyFont="1" applyFill="1" applyBorder="1" applyAlignment="1">
      <alignment horizontal="center" vertical="center"/>
    </xf>
    <xf numFmtId="2" fontId="21" fillId="5" borderId="7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2" fontId="19" fillId="5" borderId="4" xfId="0" applyNumberFormat="1" applyFont="1" applyFill="1" applyBorder="1" applyAlignment="1">
      <alignment horizontal="center" vertical="center"/>
    </xf>
    <xf numFmtId="2" fontId="19" fillId="5" borderId="6" xfId="0" applyNumberFormat="1" applyFont="1" applyFill="1" applyBorder="1" applyAlignment="1">
      <alignment horizontal="center" vertical="center"/>
    </xf>
    <xf numFmtId="2" fontId="19" fillId="5" borderId="7" xfId="0" applyNumberFormat="1" applyFont="1" applyFill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1" fillId="5" borderId="34" xfId="0" applyNumberFormat="1" applyFont="1" applyFill="1" applyBorder="1" applyAlignment="1">
      <alignment horizontal="center" vertical="center"/>
    </xf>
    <xf numFmtId="2" fontId="21" fillId="5" borderId="50" xfId="0" applyNumberFormat="1" applyFont="1" applyFill="1" applyBorder="1" applyAlignment="1">
      <alignment horizontal="center" vertical="center"/>
    </xf>
    <xf numFmtId="2" fontId="21" fillId="5" borderId="43" xfId="0" applyNumberFormat="1" applyFont="1" applyFill="1" applyBorder="1" applyAlignment="1">
      <alignment horizontal="center" vertical="center"/>
    </xf>
    <xf numFmtId="2" fontId="20" fillId="5" borderId="4" xfId="2" applyNumberFormat="1" applyFont="1" applyFill="1" applyBorder="1" applyAlignment="1">
      <alignment horizontal="center" vertical="center"/>
    </xf>
    <xf numFmtId="2" fontId="20" fillId="5" borderId="6" xfId="2" applyNumberFormat="1" applyFont="1" applyFill="1" applyBorder="1" applyAlignment="1">
      <alignment horizontal="center" vertical="center"/>
    </xf>
    <xf numFmtId="2" fontId="20" fillId="5" borderId="7" xfId="2" applyNumberFormat="1" applyFont="1" applyFill="1" applyBorder="1" applyAlignment="1">
      <alignment horizontal="center" vertical="center"/>
    </xf>
    <xf numFmtId="2" fontId="20" fillId="5" borderId="4" xfId="0" applyNumberFormat="1" applyFont="1" applyFill="1" applyBorder="1" applyAlignment="1">
      <alignment horizontal="center" vertical="center" wrapText="1"/>
    </xf>
    <xf numFmtId="2" fontId="20" fillId="5" borderId="6" xfId="0" applyNumberFormat="1" applyFont="1" applyFill="1" applyBorder="1" applyAlignment="1">
      <alignment horizontal="center" vertical="center" wrapText="1"/>
    </xf>
    <xf numFmtId="2" fontId="20" fillId="5" borderId="7" xfId="0" applyNumberFormat="1" applyFont="1" applyFill="1" applyBorder="1" applyAlignment="1">
      <alignment horizontal="center" vertical="center" wrapText="1"/>
    </xf>
    <xf numFmtId="2" fontId="20" fillId="5" borderId="4" xfId="0" applyNumberFormat="1" applyFont="1" applyFill="1" applyBorder="1" applyAlignment="1">
      <alignment horizontal="center" vertical="center"/>
    </xf>
    <xf numFmtId="2" fontId="20" fillId="5" borderId="6" xfId="0" applyNumberFormat="1" applyFont="1" applyFill="1" applyBorder="1" applyAlignment="1">
      <alignment horizontal="center" vertical="center"/>
    </xf>
    <xf numFmtId="2" fontId="20" fillId="5" borderId="7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2" fontId="3" fillId="5" borderId="34" xfId="0" applyNumberFormat="1" applyFont="1" applyFill="1" applyBorder="1" applyAlignment="1">
      <alignment horizontal="center" vertical="center"/>
    </xf>
    <xf numFmtId="2" fontId="3" fillId="5" borderId="43" xfId="0" applyNumberFormat="1" applyFont="1" applyFill="1" applyBorder="1" applyAlignment="1">
      <alignment horizontal="center" vertical="center"/>
    </xf>
    <xf numFmtId="2" fontId="19" fillId="5" borderId="4" xfId="0" applyNumberFormat="1" applyFont="1" applyFill="1" applyBorder="1" applyAlignment="1">
      <alignment horizontal="center" vertical="center" wrapText="1"/>
    </xf>
    <xf numFmtId="2" fontId="19" fillId="5" borderId="6" xfId="0" applyNumberFormat="1" applyFont="1" applyFill="1" applyBorder="1" applyAlignment="1">
      <alignment horizontal="center" vertical="center" wrapText="1"/>
    </xf>
    <xf numFmtId="2" fontId="19" fillId="5" borderId="7" xfId="0" applyNumberFormat="1" applyFont="1" applyFill="1" applyBorder="1" applyAlignment="1">
      <alignment horizontal="center" vertical="center" wrapText="1"/>
    </xf>
  </cellXfs>
  <cellStyles count="4">
    <cellStyle name="Millares [0]" xfId="2" builtinId="6"/>
    <cellStyle name="Millares 2" xfId="1" xr:uid="{00000000-0005-0000-0000-000001000000}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B2DE82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S213"/>
  <sheetViews>
    <sheetView tabSelected="1" topLeftCell="C195" zoomScale="118" zoomScaleNormal="118" zoomScaleSheetLayoutView="64" workbookViewId="0">
      <selection activeCell="O128" sqref="O128:O132"/>
    </sheetView>
  </sheetViews>
  <sheetFormatPr baseColWidth="10" defaultColWidth="11.5" defaultRowHeight="28.5" customHeight="1" x14ac:dyDescent="0.15"/>
  <cols>
    <col min="1" max="2" width="0" style="2" hidden="1" customWidth="1"/>
    <col min="3" max="3" width="18.6640625" style="2" customWidth="1"/>
    <col min="4" max="4" width="16.5" style="2" customWidth="1"/>
    <col min="5" max="5" width="14.83203125" style="2" customWidth="1"/>
    <col min="6" max="6" width="16.33203125" style="8" customWidth="1"/>
    <col min="7" max="7" width="13.6640625" style="8" customWidth="1"/>
    <col min="8" max="8" width="18.1640625" style="8" customWidth="1"/>
    <col min="9" max="9" width="19.1640625" style="13" customWidth="1"/>
    <col min="10" max="10" width="21.6640625" style="13" customWidth="1"/>
    <col min="11" max="11" width="16.33203125" style="5" customWidth="1"/>
    <col min="12" max="12" width="15.33203125" style="8" customWidth="1"/>
    <col min="13" max="13" width="18.5" style="8" customWidth="1"/>
    <col min="14" max="15" width="11.5" style="2"/>
    <col min="16" max="16" width="13.6640625" style="2" bestFit="1" customWidth="1"/>
    <col min="17" max="17" width="16.1640625" style="2" customWidth="1"/>
    <col min="18" max="16384" width="11.5" style="2"/>
  </cols>
  <sheetData>
    <row r="1" spans="4:16" ht="28.5" customHeight="1" x14ac:dyDescent="0.15">
      <c r="K1" s="101"/>
    </row>
    <row r="2" spans="4:16" ht="28.5" customHeight="1" x14ac:dyDescent="0.15">
      <c r="D2" s="190" t="s">
        <v>329</v>
      </c>
      <c r="E2" s="191"/>
      <c r="F2" s="191"/>
      <c r="G2" s="191"/>
      <c r="H2" s="191"/>
      <c r="I2" s="191"/>
      <c r="J2" s="191"/>
      <c r="K2" s="191"/>
      <c r="L2" s="191"/>
      <c r="M2" s="191"/>
    </row>
    <row r="3" spans="4:16" ht="28.5" customHeight="1" thickBot="1" x14ac:dyDescent="0.2">
      <c r="G3" s="8" t="s">
        <v>89</v>
      </c>
    </row>
    <row r="4" spans="4:16" ht="28.5" customHeight="1" thickBot="1" x14ac:dyDescent="0.2">
      <c r="D4" s="161" t="s">
        <v>0</v>
      </c>
      <c r="E4" s="162"/>
      <c r="F4" s="162"/>
      <c r="G4" s="163"/>
      <c r="H4" s="159" t="s">
        <v>1</v>
      </c>
      <c r="I4" s="119" t="s">
        <v>335</v>
      </c>
      <c r="J4" s="103" t="s">
        <v>68</v>
      </c>
      <c r="K4" s="103" t="s">
        <v>115</v>
      </c>
      <c r="L4" s="103" t="s">
        <v>98</v>
      </c>
      <c r="M4" s="103" t="s">
        <v>2</v>
      </c>
      <c r="N4" s="125" t="s">
        <v>339</v>
      </c>
      <c r="O4" s="125" t="s">
        <v>330</v>
      </c>
      <c r="P4" s="125" t="s">
        <v>328</v>
      </c>
    </row>
    <row r="5" spans="4:16" s="7" customFormat="1" ht="28.5" customHeight="1" thickBot="1" x14ac:dyDescent="0.25">
      <c r="D5" s="3" t="s">
        <v>88</v>
      </c>
      <c r="E5" s="3" t="s">
        <v>3</v>
      </c>
      <c r="F5" s="3" t="s">
        <v>4</v>
      </c>
      <c r="G5" s="1" t="s">
        <v>5</v>
      </c>
      <c r="H5" s="160"/>
      <c r="I5" s="121"/>
      <c r="J5" s="104"/>
      <c r="K5" s="104"/>
      <c r="L5" s="104"/>
      <c r="M5" s="104"/>
      <c r="N5" s="126"/>
      <c r="O5" s="126"/>
      <c r="P5" s="126"/>
    </row>
    <row r="6" spans="4:16" ht="28.5" customHeight="1" thickBot="1" x14ac:dyDescent="0.2">
      <c r="D6" s="154" t="s">
        <v>6</v>
      </c>
      <c r="E6" s="154" t="s">
        <v>7</v>
      </c>
      <c r="F6" s="125" t="s">
        <v>8</v>
      </c>
      <c r="G6" s="125" t="s">
        <v>9</v>
      </c>
      <c r="H6" s="156" t="s">
        <v>10</v>
      </c>
      <c r="I6" s="105" t="s">
        <v>11</v>
      </c>
      <c r="J6" s="122" t="s">
        <v>113</v>
      </c>
      <c r="K6" s="50" t="s">
        <v>165</v>
      </c>
      <c r="L6" s="17">
        <v>1</v>
      </c>
      <c r="M6" s="111" t="s">
        <v>65</v>
      </c>
      <c r="N6" s="93">
        <v>0</v>
      </c>
      <c r="O6" s="206">
        <f>+(N6+N7+N8+N9+N10)/5</f>
        <v>0.25</v>
      </c>
      <c r="P6" s="218">
        <f>+(O6+O11+O15+O20+O23)/5</f>
        <v>0.38</v>
      </c>
    </row>
    <row r="7" spans="4:16" ht="28.5" customHeight="1" thickBot="1" x14ac:dyDescent="0.2">
      <c r="D7" s="155"/>
      <c r="E7" s="155"/>
      <c r="F7" s="150"/>
      <c r="G7" s="150"/>
      <c r="H7" s="157"/>
      <c r="I7" s="106"/>
      <c r="J7" s="123"/>
      <c r="K7" s="51" t="s">
        <v>168</v>
      </c>
      <c r="L7" s="18">
        <v>4</v>
      </c>
      <c r="M7" s="112"/>
      <c r="N7" s="93">
        <v>0.25</v>
      </c>
      <c r="O7" s="207"/>
      <c r="P7" s="219"/>
    </row>
    <row r="8" spans="4:16" ht="28.5" customHeight="1" x14ac:dyDescent="0.15">
      <c r="D8" s="155"/>
      <c r="E8" s="155"/>
      <c r="F8" s="150"/>
      <c r="G8" s="150"/>
      <c r="H8" s="157"/>
      <c r="I8" s="106"/>
      <c r="J8" s="123"/>
      <c r="K8" s="51" t="s">
        <v>169</v>
      </c>
      <c r="L8" s="18">
        <v>4</v>
      </c>
      <c r="M8" s="112"/>
      <c r="N8" s="92">
        <v>0.5</v>
      </c>
      <c r="O8" s="207"/>
      <c r="P8" s="219"/>
    </row>
    <row r="9" spans="4:16" ht="28.5" customHeight="1" thickBot="1" x14ac:dyDescent="0.2">
      <c r="D9" s="155"/>
      <c r="E9" s="155"/>
      <c r="F9" s="150"/>
      <c r="G9" s="150"/>
      <c r="H9" s="157"/>
      <c r="I9" s="106"/>
      <c r="J9" s="123"/>
      <c r="K9" s="51" t="s">
        <v>170</v>
      </c>
      <c r="L9" s="18">
        <v>1</v>
      </c>
      <c r="M9" s="112"/>
      <c r="N9" s="93">
        <v>0.25</v>
      </c>
      <c r="O9" s="207"/>
      <c r="P9" s="219"/>
    </row>
    <row r="10" spans="4:16" ht="28.5" customHeight="1" thickBot="1" x14ac:dyDescent="0.2">
      <c r="D10" s="155"/>
      <c r="E10" s="155"/>
      <c r="F10" s="150"/>
      <c r="G10" s="150"/>
      <c r="H10" s="157"/>
      <c r="I10" s="106"/>
      <c r="J10" s="124"/>
      <c r="K10" s="52" t="s">
        <v>171</v>
      </c>
      <c r="L10" s="19">
        <v>20</v>
      </c>
      <c r="M10" s="113"/>
      <c r="N10" s="93">
        <v>0.25</v>
      </c>
      <c r="O10" s="208"/>
      <c r="P10" s="219"/>
    </row>
    <row r="11" spans="4:16" ht="28.5" customHeight="1" thickBot="1" x14ac:dyDescent="0.2">
      <c r="D11" s="155"/>
      <c r="E11" s="155"/>
      <c r="F11" s="150"/>
      <c r="G11" s="150"/>
      <c r="H11" s="157"/>
      <c r="I11" s="106"/>
      <c r="J11" s="108" t="s">
        <v>114</v>
      </c>
      <c r="K11" s="50" t="s">
        <v>116</v>
      </c>
      <c r="L11" s="17">
        <v>4</v>
      </c>
      <c r="M11" s="111" t="s">
        <v>250</v>
      </c>
      <c r="N11" s="93">
        <v>0.5</v>
      </c>
      <c r="O11" s="221">
        <f>+(N11+N12+N13+N14)/4</f>
        <v>0.25</v>
      </c>
      <c r="P11" s="219"/>
    </row>
    <row r="12" spans="4:16" ht="28.5" customHeight="1" thickBot="1" x14ac:dyDescent="0.2">
      <c r="D12" s="155"/>
      <c r="E12" s="155"/>
      <c r="F12" s="150"/>
      <c r="G12" s="150"/>
      <c r="H12" s="157"/>
      <c r="I12" s="106"/>
      <c r="J12" s="109"/>
      <c r="K12" s="51" t="s">
        <v>117</v>
      </c>
      <c r="L12" s="18">
        <v>1</v>
      </c>
      <c r="M12" s="112"/>
      <c r="N12" s="93">
        <v>0</v>
      </c>
      <c r="O12" s="222"/>
      <c r="P12" s="219"/>
    </row>
    <row r="13" spans="4:16" ht="28.5" customHeight="1" thickBot="1" x14ac:dyDescent="0.2">
      <c r="D13" s="155"/>
      <c r="E13" s="155"/>
      <c r="F13" s="150"/>
      <c r="G13" s="150"/>
      <c r="H13" s="157"/>
      <c r="I13" s="106"/>
      <c r="J13" s="109"/>
      <c r="K13" s="51" t="s">
        <v>166</v>
      </c>
      <c r="L13" s="20">
        <v>1</v>
      </c>
      <c r="M13" s="112"/>
      <c r="N13" s="93">
        <v>0</v>
      </c>
      <c r="O13" s="222"/>
      <c r="P13" s="219"/>
    </row>
    <row r="14" spans="4:16" ht="28.5" customHeight="1" thickBot="1" x14ac:dyDescent="0.2">
      <c r="D14" s="155"/>
      <c r="E14" s="155"/>
      <c r="F14" s="150"/>
      <c r="G14" s="150"/>
      <c r="H14" s="157"/>
      <c r="I14" s="107"/>
      <c r="J14" s="110"/>
      <c r="K14" s="52" t="s">
        <v>167</v>
      </c>
      <c r="L14" s="21">
        <v>1</v>
      </c>
      <c r="M14" s="113"/>
      <c r="N14" s="93">
        <v>0.5</v>
      </c>
      <c r="O14" s="223"/>
      <c r="P14" s="219"/>
    </row>
    <row r="15" spans="4:16" ht="28.5" customHeight="1" thickBot="1" x14ac:dyDescent="0.2">
      <c r="D15" s="155"/>
      <c r="E15" s="155"/>
      <c r="F15" s="150"/>
      <c r="G15" s="150"/>
      <c r="H15" s="157"/>
      <c r="I15" s="119"/>
      <c r="J15" s="108" t="s">
        <v>175</v>
      </c>
      <c r="K15" s="53" t="s">
        <v>173</v>
      </c>
      <c r="L15" s="22">
        <v>1</v>
      </c>
      <c r="M15" s="111" t="s">
        <v>251</v>
      </c>
      <c r="N15" s="100">
        <v>0.25</v>
      </c>
      <c r="O15" s="206">
        <f>+(N15+N16+N17+N18+N19)/5</f>
        <v>0.4</v>
      </c>
      <c r="P15" s="219"/>
    </row>
    <row r="16" spans="4:16" ht="28.5" customHeight="1" thickBot="1" x14ac:dyDescent="0.2">
      <c r="D16" s="155"/>
      <c r="E16" s="155"/>
      <c r="F16" s="150"/>
      <c r="G16" s="150"/>
      <c r="H16" s="157"/>
      <c r="I16" s="120"/>
      <c r="J16" s="109"/>
      <c r="K16" s="54" t="s">
        <v>203</v>
      </c>
      <c r="L16" s="24">
        <v>1</v>
      </c>
      <c r="M16" s="112"/>
      <c r="N16" s="93">
        <v>1</v>
      </c>
      <c r="O16" s="207"/>
      <c r="P16" s="219"/>
    </row>
    <row r="17" spans="4:16" ht="28.5" customHeight="1" thickBot="1" x14ac:dyDescent="0.2">
      <c r="D17" s="155"/>
      <c r="E17" s="155"/>
      <c r="F17" s="150"/>
      <c r="G17" s="150"/>
      <c r="H17" s="157"/>
      <c r="I17" s="120"/>
      <c r="J17" s="109"/>
      <c r="K17" s="54" t="s">
        <v>174</v>
      </c>
      <c r="L17" s="24">
        <v>1</v>
      </c>
      <c r="M17" s="112"/>
      <c r="N17" s="93">
        <v>0.5</v>
      </c>
      <c r="O17" s="207"/>
      <c r="P17" s="219"/>
    </row>
    <row r="18" spans="4:16" ht="28.5" customHeight="1" thickBot="1" x14ac:dyDescent="0.2">
      <c r="D18" s="155"/>
      <c r="E18" s="155"/>
      <c r="F18" s="150"/>
      <c r="G18" s="150"/>
      <c r="H18" s="157"/>
      <c r="I18" s="120"/>
      <c r="J18" s="109"/>
      <c r="K18" s="55" t="s">
        <v>118</v>
      </c>
      <c r="L18" s="26">
        <v>8</v>
      </c>
      <c r="M18" s="112"/>
      <c r="N18" s="93">
        <v>0.25</v>
      </c>
      <c r="O18" s="207"/>
      <c r="P18" s="219"/>
    </row>
    <row r="19" spans="4:16" ht="28.5" customHeight="1" thickBot="1" x14ac:dyDescent="0.2">
      <c r="D19" s="155"/>
      <c r="E19" s="155"/>
      <c r="F19" s="150"/>
      <c r="G19" s="150"/>
      <c r="H19" s="157"/>
      <c r="I19" s="121"/>
      <c r="J19" s="110"/>
      <c r="K19" s="56" t="s">
        <v>119</v>
      </c>
      <c r="L19" s="27">
        <v>8</v>
      </c>
      <c r="M19" s="113"/>
      <c r="N19" s="93">
        <v>0</v>
      </c>
      <c r="O19" s="208"/>
      <c r="P19" s="219"/>
    </row>
    <row r="20" spans="4:16" ht="28.5" customHeight="1" thickBot="1" x14ac:dyDescent="0.2">
      <c r="D20" s="155"/>
      <c r="E20" s="155"/>
      <c r="F20" s="150"/>
      <c r="G20" s="150"/>
      <c r="H20" s="157"/>
      <c r="I20" s="105" t="s">
        <v>12</v>
      </c>
      <c r="J20" s="122" t="s">
        <v>12</v>
      </c>
      <c r="K20" s="57" t="s">
        <v>133</v>
      </c>
      <c r="L20" s="114">
        <v>1</v>
      </c>
      <c r="M20" s="111" t="s">
        <v>136</v>
      </c>
      <c r="N20" s="81">
        <v>0.5</v>
      </c>
      <c r="O20" s="206">
        <f>+(N20+N21+N22)/3</f>
        <v>0.5</v>
      </c>
      <c r="P20" s="219"/>
    </row>
    <row r="21" spans="4:16" ht="28.5" customHeight="1" thickBot="1" x14ac:dyDescent="0.2">
      <c r="D21" s="155"/>
      <c r="E21" s="155"/>
      <c r="F21" s="150"/>
      <c r="G21" s="150"/>
      <c r="H21" s="157"/>
      <c r="I21" s="106"/>
      <c r="J21" s="123"/>
      <c r="K21" s="87" t="s">
        <v>134</v>
      </c>
      <c r="L21" s="115"/>
      <c r="M21" s="112"/>
      <c r="N21" s="93">
        <v>0.5</v>
      </c>
      <c r="O21" s="207"/>
      <c r="P21" s="219"/>
    </row>
    <row r="22" spans="4:16" ht="28.5" customHeight="1" thickBot="1" x14ac:dyDescent="0.2">
      <c r="D22" s="155"/>
      <c r="E22" s="155"/>
      <c r="F22" s="150"/>
      <c r="G22" s="150"/>
      <c r="H22" s="157"/>
      <c r="I22" s="107"/>
      <c r="J22" s="124"/>
      <c r="K22" s="88" t="s">
        <v>135</v>
      </c>
      <c r="L22" s="116"/>
      <c r="M22" s="113"/>
      <c r="N22" s="93">
        <v>0.5</v>
      </c>
      <c r="O22" s="208"/>
      <c r="P22" s="219"/>
    </row>
    <row r="23" spans="4:16" ht="28.5" customHeight="1" thickBot="1" x14ac:dyDescent="0.2">
      <c r="D23" s="155"/>
      <c r="E23" s="155"/>
      <c r="F23" s="150"/>
      <c r="G23" s="150"/>
      <c r="H23" s="157"/>
      <c r="I23" s="105" t="s">
        <v>13</v>
      </c>
      <c r="J23" s="122" t="s">
        <v>14</v>
      </c>
      <c r="K23" s="57" t="s">
        <v>149</v>
      </c>
      <c r="L23" s="114">
        <v>1</v>
      </c>
      <c r="M23" s="111" t="s">
        <v>14</v>
      </c>
      <c r="N23" s="93">
        <v>0.5</v>
      </c>
      <c r="O23" s="206">
        <f>+(N23+N24+N25)/3</f>
        <v>0.5</v>
      </c>
      <c r="P23" s="219"/>
    </row>
    <row r="24" spans="4:16" ht="28.5" customHeight="1" thickBot="1" x14ac:dyDescent="0.2">
      <c r="D24" s="155"/>
      <c r="E24" s="155"/>
      <c r="F24" s="150"/>
      <c r="G24" s="150"/>
      <c r="H24" s="157"/>
      <c r="I24" s="106"/>
      <c r="J24" s="123"/>
      <c r="K24" s="9" t="s">
        <v>147</v>
      </c>
      <c r="L24" s="115"/>
      <c r="M24" s="112"/>
      <c r="N24" s="93">
        <v>0.5</v>
      </c>
      <c r="O24" s="207"/>
      <c r="P24" s="219"/>
    </row>
    <row r="25" spans="4:16" ht="28.5" customHeight="1" thickBot="1" x14ac:dyDescent="0.2">
      <c r="D25" s="155"/>
      <c r="E25" s="155"/>
      <c r="F25" s="150"/>
      <c r="G25" s="126"/>
      <c r="H25" s="158"/>
      <c r="I25" s="107"/>
      <c r="J25" s="124"/>
      <c r="K25" s="88" t="s">
        <v>148</v>
      </c>
      <c r="L25" s="116"/>
      <c r="M25" s="113"/>
      <c r="N25" s="93">
        <v>0.5</v>
      </c>
      <c r="O25" s="208"/>
      <c r="P25" s="220"/>
    </row>
    <row r="26" spans="4:16" ht="28.5" customHeight="1" thickBot="1" x14ac:dyDescent="0.2">
      <c r="D26" s="155"/>
      <c r="E26" s="155"/>
      <c r="F26" s="150"/>
      <c r="G26" s="125" t="s">
        <v>71</v>
      </c>
      <c r="H26" s="156" t="s">
        <v>71</v>
      </c>
      <c r="I26" s="105" t="s">
        <v>79</v>
      </c>
      <c r="J26" s="122" t="s">
        <v>15</v>
      </c>
      <c r="K26" s="50" t="s">
        <v>204</v>
      </c>
      <c r="L26" s="28">
        <v>180</v>
      </c>
      <c r="M26" s="111" t="s">
        <v>16</v>
      </c>
      <c r="N26" s="93">
        <v>0.59</v>
      </c>
      <c r="O26" s="224">
        <f>+(N26+N27+N28+N29)/4</f>
        <v>0.85499999999999998</v>
      </c>
      <c r="P26" s="218">
        <f>+(O26+O30)/2</f>
        <v>0.69249999999999989</v>
      </c>
    </row>
    <row r="27" spans="4:16" ht="28.5" customHeight="1" thickBot="1" x14ac:dyDescent="0.2">
      <c r="D27" s="155"/>
      <c r="E27" s="155"/>
      <c r="F27" s="150"/>
      <c r="G27" s="150"/>
      <c r="H27" s="157"/>
      <c r="I27" s="106"/>
      <c r="J27" s="123"/>
      <c r="K27" s="87" t="s">
        <v>205</v>
      </c>
      <c r="L27" s="29">
        <v>6</v>
      </c>
      <c r="M27" s="112"/>
      <c r="N27" s="93">
        <v>1</v>
      </c>
      <c r="O27" s="225"/>
      <c r="P27" s="219"/>
    </row>
    <row r="28" spans="4:16" ht="28.5" customHeight="1" x14ac:dyDescent="0.15">
      <c r="D28" s="155"/>
      <c r="E28" s="155"/>
      <c r="F28" s="150"/>
      <c r="G28" s="150"/>
      <c r="H28" s="157"/>
      <c r="I28" s="106"/>
      <c r="J28" s="123"/>
      <c r="K28" s="87" t="s">
        <v>206</v>
      </c>
      <c r="L28" s="30">
        <v>6</v>
      </c>
      <c r="M28" s="112"/>
      <c r="N28" s="92">
        <v>0.83</v>
      </c>
      <c r="O28" s="225"/>
      <c r="P28" s="219"/>
    </row>
    <row r="29" spans="4:16" ht="28.5" customHeight="1" thickBot="1" x14ac:dyDescent="0.2">
      <c r="D29" s="155"/>
      <c r="E29" s="155"/>
      <c r="F29" s="150"/>
      <c r="G29" s="150"/>
      <c r="H29" s="157"/>
      <c r="I29" s="107"/>
      <c r="J29" s="124"/>
      <c r="K29" s="88" t="s">
        <v>207</v>
      </c>
      <c r="L29" s="31">
        <v>6</v>
      </c>
      <c r="M29" s="113"/>
      <c r="N29" s="93">
        <v>1</v>
      </c>
      <c r="O29" s="226"/>
      <c r="P29" s="219"/>
    </row>
    <row r="30" spans="4:16" ht="28.5" customHeight="1" thickBot="1" x14ac:dyDescent="0.2">
      <c r="D30" s="155"/>
      <c r="E30" s="155"/>
      <c r="F30" s="150"/>
      <c r="G30" s="150"/>
      <c r="H30" s="157"/>
      <c r="I30" s="105" t="s">
        <v>17</v>
      </c>
      <c r="J30" s="122" t="s">
        <v>172</v>
      </c>
      <c r="K30" s="50" t="s">
        <v>176</v>
      </c>
      <c r="L30" s="47">
        <v>160</v>
      </c>
      <c r="M30" s="111" t="s">
        <v>18</v>
      </c>
      <c r="N30" s="93">
        <v>0.61</v>
      </c>
      <c r="O30" s="224">
        <f>+(N30+N31+N32)/3</f>
        <v>0.52999999999999992</v>
      </c>
      <c r="P30" s="219"/>
    </row>
    <row r="31" spans="4:16" ht="28.5" customHeight="1" thickBot="1" x14ac:dyDescent="0.2">
      <c r="D31" s="155"/>
      <c r="E31" s="155"/>
      <c r="F31" s="150"/>
      <c r="G31" s="150"/>
      <c r="H31" s="157"/>
      <c r="I31" s="106"/>
      <c r="J31" s="123"/>
      <c r="K31" s="87" t="s">
        <v>177</v>
      </c>
      <c r="L31" s="48">
        <v>100</v>
      </c>
      <c r="M31" s="112"/>
      <c r="N31" s="93">
        <v>0.71</v>
      </c>
      <c r="O31" s="225"/>
      <c r="P31" s="219"/>
    </row>
    <row r="32" spans="4:16" ht="28.5" customHeight="1" thickBot="1" x14ac:dyDescent="0.2">
      <c r="D32" s="155"/>
      <c r="E32" s="155"/>
      <c r="F32" s="150"/>
      <c r="G32" s="126"/>
      <c r="H32" s="158"/>
      <c r="I32" s="107"/>
      <c r="J32" s="124"/>
      <c r="K32" s="88" t="s">
        <v>178</v>
      </c>
      <c r="L32" s="49">
        <v>100</v>
      </c>
      <c r="M32" s="113"/>
      <c r="N32" s="93">
        <v>0.27</v>
      </c>
      <c r="O32" s="225"/>
      <c r="P32" s="220"/>
    </row>
    <row r="33" spans="4:19" ht="28.5" customHeight="1" thickBot="1" x14ac:dyDescent="0.2">
      <c r="D33" s="155"/>
      <c r="E33" s="155"/>
      <c r="F33" s="150"/>
      <c r="G33" s="125" t="s">
        <v>19</v>
      </c>
      <c r="H33" s="151" t="s">
        <v>90</v>
      </c>
      <c r="I33" s="105" t="s">
        <v>20</v>
      </c>
      <c r="J33" s="108" t="s">
        <v>95</v>
      </c>
      <c r="K33" s="58" t="s">
        <v>151</v>
      </c>
      <c r="L33" s="114">
        <v>7500</v>
      </c>
      <c r="M33" s="111" t="s">
        <v>155</v>
      </c>
      <c r="N33" s="93">
        <v>0.5</v>
      </c>
      <c r="O33" s="206">
        <f>+(N33+N34+N35+N36)/4</f>
        <v>0.5</v>
      </c>
      <c r="P33" s="230">
        <f>+(O33+O37+O40+O43+O46+O50+O54)/7</f>
        <v>0.5</v>
      </c>
    </row>
    <row r="34" spans="4:19" ht="28.5" customHeight="1" thickBot="1" x14ac:dyDescent="0.2">
      <c r="D34" s="155"/>
      <c r="E34" s="155"/>
      <c r="F34" s="150"/>
      <c r="G34" s="150"/>
      <c r="H34" s="152"/>
      <c r="I34" s="106"/>
      <c r="J34" s="109"/>
      <c r="K34" s="59" t="s">
        <v>152</v>
      </c>
      <c r="L34" s="115"/>
      <c r="M34" s="112"/>
      <c r="N34" s="93">
        <v>0.5</v>
      </c>
      <c r="O34" s="207"/>
      <c r="P34" s="231"/>
    </row>
    <row r="35" spans="4:19" ht="28.5" customHeight="1" thickBot="1" x14ac:dyDescent="0.2">
      <c r="D35" s="155"/>
      <c r="E35" s="155"/>
      <c r="F35" s="150"/>
      <c r="G35" s="150"/>
      <c r="H35" s="152"/>
      <c r="I35" s="106"/>
      <c r="J35" s="109"/>
      <c r="K35" s="59" t="s">
        <v>154</v>
      </c>
      <c r="L35" s="115"/>
      <c r="M35" s="112"/>
      <c r="N35" s="93">
        <v>0.5</v>
      </c>
      <c r="O35" s="207"/>
      <c r="P35" s="231"/>
      <c r="Q35" s="8"/>
    </row>
    <row r="36" spans="4:19" ht="28.5" customHeight="1" thickBot="1" x14ac:dyDescent="0.2">
      <c r="D36" s="155"/>
      <c r="E36" s="155"/>
      <c r="F36" s="150"/>
      <c r="G36" s="150"/>
      <c r="H36" s="152"/>
      <c r="I36" s="107"/>
      <c r="J36" s="110"/>
      <c r="K36" s="60" t="s">
        <v>153</v>
      </c>
      <c r="L36" s="116"/>
      <c r="M36" s="113"/>
      <c r="N36" s="93">
        <v>0.5</v>
      </c>
      <c r="O36" s="208"/>
      <c r="P36" s="231"/>
      <c r="Q36" s="79"/>
      <c r="R36" s="79"/>
      <c r="S36" s="79"/>
    </row>
    <row r="37" spans="4:19" ht="28.5" customHeight="1" thickBot="1" x14ac:dyDescent="0.2">
      <c r="D37" s="155"/>
      <c r="E37" s="155"/>
      <c r="F37" s="150"/>
      <c r="G37" s="150"/>
      <c r="H37" s="152"/>
      <c r="I37" s="105" t="s">
        <v>21</v>
      </c>
      <c r="J37" s="122" t="s">
        <v>22</v>
      </c>
      <c r="K37" s="58" t="s">
        <v>157</v>
      </c>
      <c r="L37" s="114">
        <v>60</v>
      </c>
      <c r="M37" s="111" t="s">
        <v>23</v>
      </c>
      <c r="N37" s="93">
        <v>0.5</v>
      </c>
      <c r="O37" s="206">
        <f>+(N37+N38+N39)/3</f>
        <v>0.5</v>
      </c>
      <c r="P37" s="231"/>
      <c r="Q37" s="8"/>
    </row>
    <row r="38" spans="4:19" ht="28.5" customHeight="1" thickBot="1" x14ac:dyDescent="0.2">
      <c r="D38" s="155"/>
      <c r="E38" s="155"/>
      <c r="F38" s="150"/>
      <c r="G38" s="150"/>
      <c r="H38" s="152"/>
      <c r="I38" s="106"/>
      <c r="J38" s="123"/>
      <c r="K38" s="61" t="s">
        <v>156</v>
      </c>
      <c r="L38" s="115"/>
      <c r="M38" s="112"/>
      <c r="N38" s="93">
        <v>0.5</v>
      </c>
      <c r="O38" s="207"/>
      <c r="P38" s="231"/>
      <c r="Q38" s="8"/>
    </row>
    <row r="39" spans="4:19" ht="28.5" customHeight="1" thickBot="1" x14ac:dyDescent="0.2">
      <c r="D39" s="155"/>
      <c r="E39" s="155"/>
      <c r="F39" s="150"/>
      <c r="G39" s="150"/>
      <c r="H39" s="152"/>
      <c r="I39" s="107"/>
      <c r="J39" s="124"/>
      <c r="K39" s="62" t="s">
        <v>158</v>
      </c>
      <c r="L39" s="116"/>
      <c r="M39" s="113"/>
      <c r="N39" s="93">
        <v>0.5</v>
      </c>
      <c r="O39" s="208"/>
      <c r="P39" s="231"/>
      <c r="Q39" s="8"/>
    </row>
    <row r="40" spans="4:19" ht="28.5" customHeight="1" thickBot="1" x14ac:dyDescent="0.2">
      <c r="D40" s="155"/>
      <c r="E40" s="155"/>
      <c r="F40" s="150"/>
      <c r="G40" s="150"/>
      <c r="H40" s="152"/>
      <c r="I40" s="105" t="s">
        <v>24</v>
      </c>
      <c r="J40" s="122" t="s">
        <v>25</v>
      </c>
      <c r="K40" s="58" t="s">
        <v>159</v>
      </c>
      <c r="L40" s="114">
        <v>7</v>
      </c>
      <c r="M40" s="111" t="s">
        <v>26</v>
      </c>
      <c r="N40" s="93">
        <v>0.5</v>
      </c>
      <c r="O40" s="206">
        <f>+(N40+N41+N42)/3</f>
        <v>0.5</v>
      </c>
      <c r="P40" s="231"/>
    </row>
    <row r="41" spans="4:19" ht="28.5" customHeight="1" thickBot="1" x14ac:dyDescent="0.2">
      <c r="D41" s="155"/>
      <c r="E41" s="155"/>
      <c r="F41" s="150"/>
      <c r="G41" s="150"/>
      <c r="H41" s="152"/>
      <c r="I41" s="106"/>
      <c r="J41" s="123"/>
      <c r="K41" s="59" t="s">
        <v>160</v>
      </c>
      <c r="L41" s="115"/>
      <c r="M41" s="112"/>
      <c r="N41" s="93">
        <v>0.5</v>
      </c>
      <c r="O41" s="207"/>
      <c r="P41" s="231"/>
    </row>
    <row r="42" spans="4:19" ht="28.5" customHeight="1" thickBot="1" x14ac:dyDescent="0.2">
      <c r="D42" s="155"/>
      <c r="E42" s="155"/>
      <c r="F42" s="150"/>
      <c r="G42" s="150"/>
      <c r="H42" s="152"/>
      <c r="I42" s="107"/>
      <c r="J42" s="124"/>
      <c r="K42" s="60" t="s">
        <v>161</v>
      </c>
      <c r="L42" s="116"/>
      <c r="M42" s="113"/>
      <c r="N42" s="93">
        <v>0.5</v>
      </c>
      <c r="O42" s="208"/>
      <c r="P42" s="231"/>
    </row>
    <row r="43" spans="4:19" ht="28.5" customHeight="1" thickBot="1" x14ac:dyDescent="0.2">
      <c r="D43" s="155"/>
      <c r="E43" s="155"/>
      <c r="F43" s="150"/>
      <c r="G43" s="150"/>
      <c r="H43" s="152"/>
      <c r="I43" s="105" t="s">
        <v>27</v>
      </c>
      <c r="J43" s="122" t="s">
        <v>28</v>
      </c>
      <c r="K43" s="58" t="s">
        <v>162</v>
      </c>
      <c r="L43" s="114">
        <v>5</v>
      </c>
      <c r="M43" s="111" t="s">
        <v>150</v>
      </c>
      <c r="N43" s="93">
        <v>0.5</v>
      </c>
      <c r="O43" s="206">
        <f>+(N43+N44+N45)/3</f>
        <v>0.5</v>
      </c>
      <c r="P43" s="231"/>
    </row>
    <row r="44" spans="4:19" ht="28.5" customHeight="1" thickBot="1" x14ac:dyDescent="0.2">
      <c r="D44" s="155"/>
      <c r="E44" s="155"/>
      <c r="F44" s="150"/>
      <c r="G44" s="150"/>
      <c r="H44" s="152"/>
      <c r="I44" s="106"/>
      <c r="J44" s="123"/>
      <c r="K44" s="59" t="s">
        <v>163</v>
      </c>
      <c r="L44" s="115"/>
      <c r="M44" s="112"/>
      <c r="N44" s="93">
        <v>0.5</v>
      </c>
      <c r="O44" s="207"/>
      <c r="P44" s="231"/>
    </row>
    <row r="45" spans="4:19" ht="28.5" customHeight="1" thickBot="1" x14ac:dyDescent="0.2">
      <c r="D45" s="155"/>
      <c r="E45" s="155"/>
      <c r="F45" s="150"/>
      <c r="G45" s="150"/>
      <c r="H45" s="152"/>
      <c r="I45" s="107"/>
      <c r="J45" s="124"/>
      <c r="K45" s="60" t="s">
        <v>164</v>
      </c>
      <c r="L45" s="116"/>
      <c r="M45" s="113"/>
      <c r="N45" s="93">
        <v>0.5</v>
      </c>
      <c r="O45" s="208"/>
      <c r="P45" s="231"/>
    </row>
    <row r="46" spans="4:19" ht="28.5" customHeight="1" thickBot="1" x14ac:dyDescent="0.2">
      <c r="D46" s="155"/>
      <c r="E46" s="155"/>
      <c r="F46" s="150"/>
      <c r="G46" s="150"/>
      <c r="H46" s="152"/>
      <c r="I46" s="105"/>
      <c r="J46" s="122" t="s">
        <v>80</v>
      </c>
      <c r="K46" s="58" t="s">
        <v>252</v>
      </c>
      <c r="L46" s="114">
        <v>2</v>
      </c>
      <c r="M46" s="111" t="s">
        <v>81</v>
      </c>
      <c r="N46" s="93">
        <v>0.5</v>
      </c>
      <c r="O46" s="206">
        <f>+(N46+N47+N48+N49)/4</f>
        <v>0.5</v>
      </c>
      <c r="P46" s="231"/>
      <c r="Q46" s="83"/>
    </row>
    <row r="47" spans="4:19" ht="28.5" customHeight="1" thickBot="1" x14ac:dyDescent="0.2">
      <c r="D47" s="155"/>
      <c r="E47" s="155"/>
      <c r="F47" s="150"/>
      <c r="G47" s="150"/>
      <c r="H47" s="152"/>
      <c r="I47" s="106"/>
      <c r="J47" s="123"/>
      <c r="K47" s="59" t="s">
        <v>254</v>
      </c>
      <c r="L47" s="115"/>
      <c r="M47" s="112"/>
      <c r="N47" s="93">
        <v>0.5</v>
      </c>
      <c r="O47" s="207"/>
      <c r="P47" s="231"/>
      <c r="Q47" s="83"/>
    </row>
    <row r="48" spans="4:19" ht="28.5" customHeight="1" thickBot="1" x14ac:dyDescent="0.2">
      <c r="D48" s="155"/>
      <c r="E48" s="155"/>
      <c r="F48" s="150"/>
      <c r="G48" s="150"/>
      <c r="H48" s="152"/>
      <c r="I48" s="106"/>
      <c r="J48" s="123"/>
      <c r="K48" s="59" t="s">
        <v>253</v>
      </c>
      <c r="L48" s="115"/>
      <c r="M48" s="112"/>
      <c r="N48" s="93">
        <v>0.5</v>
      </c>
      <c r="O48" s="207"/>
      <c r="P48" s="231"/>
      <c r="Q48" s="83"/>
    </row>
    <row r="49" spans="4:17" ht="28.5" customHeight="1" thickBot="1" x14ac:dyDescent="0.2">
      <c r="D49" s="155"/>
      <c r="E49" s="155"/>
      <c r="F49" s="150"/>
      <c r="G49" s="150"/>
      <c r="H49" s="152"/>
      <c r="I49" s="107"/>
      <c r="J49" s="124"/>
      <c r="K49" s="60" t="s">
        <v>255</v>
      </c>
      <c r="L49" s="116"/>
      <c r="M49" s="113"/>
      <c r="N49" s="93">
        <v>0.5</v>
      </c>
      <c r="O49" s="208"/>
      <c r="P49" s="231"/>
      <c r="Q49" s="83"/>
    </row>
    <row r="50" spans="4:17" ht="28.5" customHeight="1" thickBot="1" x14ac:dyDescent="0.2">
      <c r="D50" s="155"/>
      <c r="E50" s="155"/>
      <c r="F50" s="150"/>
      <c r="G50" s="150"/>
      <c r="H50" s="152"/>
      <c r="I50" s="105" t="s">
        <v>66</v>
      </c>
      <c r="J50" s="165" t="s">
        <v>67</v>
      </c>
      <c r="K50" s="58" t="s">
        <v>258</v>
      </c>
      <c r="L50" s="117">
        <v>250</v>
      </c>
      <c r="M50" s="111" t="s">
        <v>320</v>
      </c>
      <c r="N50" s="93">
        <v>0.5</v>
      </c>
      <c r="O50" s="206">
        <f>+(N50+N51+N52+N53)/4</f>
        <v>0.5</v>
      </c>
      <c r="P50" s="231"/>
      <c r="Q50" s="8"/>
    </row>
    <row r="51" spans="4:17" ht="28.5" customHeight="1" thickBot="1" x14ac:dyDescent="0.2">
      <c r="D51" s="155"/>
      <c r="E51" s="155"/>
      <c r="F51" s="150"/>
      <c r="G51" s="150"/>
      <c r="H51" s="152"/>
      <c r="I51" s="106"/>
      <c r="J51" s="166"/>
      <c r="K51" s="59" t="s">
        <v>256</v>
      </c>
      <c r="L51" s="118"/>
      <c r="M51" s="112"/>
      <c r="N51" s="93">
        <v>0.5</v>
      </c>
      <c r="O51" s="207"/>
      <c r="P51" s="231"/>
      <c r="Q51" s="8"/>
    </row>
    <row r="52" spans="4:17" ht="28.5" customHeight="1" thickBot="1" x14ac:dyDescent="0.2">
      <c r="D52" s="155"/>
      <c r="E52" s="155"/>
      <c r="F52" s="150"/>
      <c r="G52" s="150"/>
      <c r="H52" s="152"/>
      <c r="I52" s="106"/>
      <c r="J52" s="166"/>
      <c r="K52" s="61" t="s">
        <v>257</v>
      </c>
      <c r="L52" s="118"/>
      <c r="M52" s="112"/>
      <c r="N52" s="93">
        <v>0.5</v>
      </c>
      <c r="O52" s="207"/>
      <c r="P52" s="231"/>
      <c r="Q52" s="8"/>
    </row>
    <row r="53" spans="4:17" ht="28.5" customHeight="1" thickBot="1" x14ac:dyDescent="0.2">
      <c r="D53" s="155"/>
      <c r="E53" s="155"/>
      <c r="F53" s="150"/>
      <c r="G53" s="150"/>
      <c r="H53" s="152"/>
      <c r="I53" s="107"/>
      <c r="J53" s="167"/>
      <c r="K53" s="63" t="s">
        <v>259</v>
      </c>
      <c r="L53" s="118"/>
      <c r="M53" s="113"/>
      <c r="N53" s="93">
        <v>0.5</v>
      </c>
      <c r="O53" s="208"/>
      <c r="P53" s="231"/>
      <c r="Q53" s="8"/>
    </row>
    <row r="54" spans="4:17" ht="28.5" customHeight="1" thickBot="1" x14ac:dyDescent="0.2">
      <c r="D54" s="155"/>
      <c r="E54" s="155"/>
      <c r="F54" s="150"/>
      <c r="G54" s="150"/>
      <c r="H54" s="152"/>
      <c r="I54" s="105" t="s">
        <v>29</v>
      </c>
      <c r="J54" s="122" t="s">
        <v>29</v>
      </c>
      <c r="K54" s="50" t="s">
        <v>260</v>
      </c>
      <c r="L54" s="114">
        <v>1</v>
      </c>
      <c r="M54" s="111" t="s">
        <v>30</v>
      </c>
      <c r="N54" s="93">
        <v>0.5</v>
      </c>
      <c r="O54" s="206">
        <f>+(N54+N55+N56)/3</f>
        <v>0.5</v>
      </c>
      <c r="P54" s="231"/>
      <c r="Q54" s="8"/>
    </row>
    <row r="55" spans="4:17" ht="28.5" customHeight="1" thickBot="1" x14ac:dyDescent="0.2">
      <c r="D55" s="155"/>
      <c r="E55" s="155"/>
      <c r="F55" s="150"/>
      <c r="G55" s="150"/>
      <c r="H55" s="152"/>
      <c r="I55" s="106"/>
      <c r="J55" s="123"/>
      <c r="K55" s="64" t="s">
        <v>261</v>
      </c>
      <c r="L55" s="115"/>
      <c r="M55" s="112"/>
      <c r="N55" s="93">
        <v>0.5</v>
      </c>
      <c r="O55" s="207"/>
      <c r="P55" s="231"/>
      <c r="Q55" s="8"/>
    </row>
    <row r="56" spans="4:17" ht="28.5" customHeight="1" thickBot="1" x14ac:dyDescent="0.2">
      <c r="D56" s="164"/>
      <c r="E56" s="164"/>
      <c r="F56" s="126"/>
      <c r="G56" s="126"/>
      <c r="H56" s="153"/>
      <c r="I56" s="107"/>
      <c r="J56" s="124"/>
      <c r="K56" s="88" t="s">
        <v>262</v>
      </c>
      <c r="L56" s="116"/>
      <c r="M56" s="113"/>
      <c r="N56" s="93">
        <v>0.5</v>
      </c>
      <c r="O56" s="208"/>
      <c r="P56" s="232"/>
      <c r="Q56" s="8"/>
    </row>
    <row r="57" spans="4:17" ht="28.5" customHeight="1" thickBot="1" x14ac:dyDescent="0.2">
      <c r="D57" s="154" t="s">
        <v>6</v>
      </c>
      <c r="E57" s="154" t="s">
        <v>7</v>
      </c>
      <c r="F57" s="125" t="s">
        <v>31</v>
      </c>
      <c r="G57" s="125" t="s">
        <v>32</v>
      </c>
      <c r="H57" s="151" t="s">
        <v>74</v>
      </c>
      <c r="I57" s="174"/>
      <c r="J57" s="168" t="s">
        <v>33</v>
      </c>
      <c r="K57" s="50" t="s">
        <v>263</v>
      </c>
      <c r="L57" s="114">
        <v>1</v>
      </c>
      <c r="M57" s="111" t="s">
        <v>34</v>
      </c>
      <c r="N57" s="93">
        <v>1</v>
      </c>
      <c r="O57" s="206">
        <f>+(N57+N58+N59)/3</f>
        <v>1</v>
      </c>
      <c r="P57" s="227">
        <f>(O57+O60+O64+O68+O72+O78)/6</f>
        <v>0.40972222222222227</v>
      </c>
    </row>
    <row r="58" spans="4:17" ht="28.5" customHeight="1" thickBot="1" x14ac:dyDescent="0.2">
      <c r="D58" s="155"/>
      <c r="E58" s="155"/>
      <c r="F58" s="150"/>
      <c r="G58" s="150"/>
      <c r="H58" s="152"/>
      <c r="I58" s="175"/>
      <c r="J58" s="169"/>
      <c r="K58" s="51" t="s">
        <v>179</v>
      </c>
      <c r="L58" s="115"/>
      <c r="M58" s="112"/>
      <c r="N58" s="93">
        <v>1</v>
      </c>
      <c r="O58" s="213"/>
      <c r="P58" s="228"/>
    </row>
    <row r="59" spans="4:17" ht="28.5" customHeight="1" thickBot="1" x14ac:dyDescent="0.2">
      <c r="D59" s="155"/>
      <c r="E59" s="155"/>
      <c r="F59" s="150"/>
      <c r="G59" s="150"/>
      <c r="H59" s="152"/>
      <c r="I59" s="176"/>
      <c r="J59" s="170"/>
      <c r="K59" s="52" t="s">
        <v>264</v>
      </c>
      <c r="L59" s="116"/>
      <c r="M59" s="113"/>
      <c r="N59" s="93">
        <v>1</v>
      </c>
      <c r="O59" s="214"/>
      <c r="P59" s="228"/>
    </row>
    <row r="60" spans="4:17" ht="28.5" customHeight="1" thickBot="1" x14ac:dyDescent="0.2">
      <c r="D60" s="155"/>
      <c r="E60" s="155"/>
      <c r="F60" s="150"/>
      <c r="G60" s="150"/>
      <c r="H60" s="152"/>
      <c r="I60" s="105" t="s">
        <v>70</v>
      </c>
      <c r="J60" s="122" t="s">
        <v>69</v>
      </c>
      <c r="K60" s="50" t="s">
        <v>180</v>
      </c>
      <c r="L60" s="114">
        <v>1</v>
      </c>
      <c r="M60" s="111" t="s">
        <v>36</v>
      </c>
      <c r="N60" s="93">
        <v>1</v>
      </c>
      <c r="O60" s="206">
        <f>+(N60+N61+N62+N63)/4</f>
        <v>0.25</v>
      </c>
      <c r="P60" s="228"/>
    </row>
    <row r="61" spans="4:17" ht="28.5" customHeight="1" thickBot="1" x14ac:dyDescent="0.2">
      <c r="D61" s="155"/>
      <c r="E61" s="155"/>
      <c r="F61" s="150"/>
      <c r="G61" s="150"/>
      <c r="H61" s="152"/>
      <c r="I61" s="106"/>
      <c r="J61" s="123"/>
      <c r="K61" s="87" t="s">
        <v>181</v>
      </c>
      <c r="L61" s="115"/>
      <c r="M61" s="112"/>
      <c r="N61" s="93">
        <v>0</v>
      </c>
      <c r="O61" s="207"/>
      <c r="P61" s="228"/>
    </row>
    <row r="62" spans="4:17" ht="28.5" customHeight="1" thickBot="1" x14ac:dyDescent="0.2">
      <c r="D62" s="155"/>
      <c r="E62" s="155"/>
      <c r="F62" s="150"/>
      <c r="G62" s="150"/>
      <c r="H62" s="152"/>
      <c r="I62" s="106"/>
      <c r="J62" s="123"/>
      <c r="K62" s="87" t="s">
        <v>265</v>
      </c>
      <c r="L62" s="115"/>
      <c r="M62" s="112"/>
      <c r="N62" s="93">
        <v>0</v>
      </c>
      <c r="O62" s="207"/>
      <c r="P62" s="228"/>
    </row>
    <row r="63" spans="4:17" ht="28.5" customHeight="1" thickBot="1" x14ac:dyDescent="0.2">
      <c r="D63" s="155"/>
      <c r="E63" s="155"/>
      <c r="F63" s="150"/>
      <c r="G63" s="150"/>
      <c r="H63" s="152"/>
      <c r="I63" s="107"/>
      <c r="J63" s="124"/>
      <c r="K63" s="88" t="s">
        <v>266</v>
      </c>
      <c r="L63" s="116"/>
      <c r="M63" s="113"/>
      <c r="N63" s="93">
        <v>0</v>
      </c>
      <c r="O63" s="208"/>
      <c r="P63" s="228"/>
    </row>
    <row r="64" spans="4:17" ht="28.5" customHeight="1" thickBot="1" x14ac:dyDescent="0.2">
      <c r="D64" s="155"/>
      <c r="E64" s="155"/>
      <c r="F64" s="150"/>
      <c r="G64" s="150"/>
      <c r="H64" s="152"/>
      <c r="I64" s="105"/>
      <c r="J64" s="165" t="s">
        <v>75</v>
      </c>
      <c r="K64" s="50" t="s">
        <v>258</v>
      </c>
      <c r="L64" s="187">
        <v>100</v>
      </c>
      <c r="M64" s="111" t="s">
        <v>120</v>
      </c>
      <c r="N64" s="93">
        <v>1</v>
      </c>
      <c r="O64" s="206">
        <f>+(N64+N65+N66+N67)/4</f>
        <v>0.25</v>
      </c>
      <c r="P64" s="228"/>
      <c r="Q64" s="8"/>
    </row>
    <row r="65" spans="4:18" ht="28.5" customHeight="1" thickBot="1" x14ac:dyDescent="0.2">
      <c r="D65" s="155"/>
      <c r="E65" s="155"/>
      <c r="F65" s="150"/>
      <c r="G65" s="150"/>
      <c r="H65" s="152"/>
      <c r="I65" s="106"/>
      <c r="J65" s="166"/>
      <c r="K65" s="51" t="s">
        <v>256</v>
      </c>
      <c r="L65" s="188"/>
      <c r="M65" s="112"/>
      <c r="N65" s="93">
        <v>0</v>
      </c>
      <c r="O65" s="207"/>
      <c r="P65" s="228"/>
      <c r="Q65" s="8"/>
    </row>
    <row r="66" spans="4:18" ht="28.5" customHeight="1" thickBot="1" x14ac:dyDescent="0.2">
      <c r="D66" s="155"/>
      <c r="E66" s="155"/>
      <c r="F66" s="150"/>
      <c r="G66" s="150"/>
      <c r="H66" s="152"/>
      <c r="I66" s="106"/>
      <c r="J66" s="166"/>
      <c r="K66" s="87" t="s">
        <v>257</v>
      </c>
      <c r="L66" s="188"/>
      <c r="M66" s="112"/>
      <c r="N66" s="93">
        <v>0</v>
      </c>
      <c r="O66" s="207"/>
      <c r="P66" s="228"/>
      <c r="Q66" s="8"/>
      <c r="R66" s="82"/>
    </row>
    <row r="67" spans="4:18" ht="28.5" customHeight="1" thickBot="1" x14ac:dyDescent="0.2">
      <c r="D67" s="155"/>
      <c r="E67" s="155"/>
      <c r="F67" s="150"/>
      <c r="G67" s="150"/>
      <c r="H67" s="152"/>
      <c r="I67" s="107"/>
      <c r="J67" s="167"/>
      <c r="K67" s="88" t="s">
        <v>259</v>
      </c>
      <c r="L67" s="189"/>
      <c r="M67" s="113"/>
      <c r="N67" s="93">
        <v>0</v>
      </c>
      <c r="O67" s="208"/>
      <c r="P67" s="228"/>
      <c r="Q67" s="8"/>
    </row>
    <row r="68" spans="4:18" ht="28.5" customHeight="1" thickBot="1" x14ac:dyDescent="0.2">
      <c r="D68" s="155"/>
      <c r="E68" s="155"/>
      <c r="F68" s="150"/>
      <c r="G68" s="150"/>
      <c r="H68" s="152"/>
      <c r="I68" s="105"/>
      <c r="J68" s="122" t="s">
        <v>37</v>
      </c>
      <c r="K68" s="50" t="s">
        <v>267</v>
      </c>
      <c r="L68" s="114">
        <v>6000</v>
      </c>
      <c r="M68" s="111" t="s">
        <v>321</v>
      </c>
      <c r="N68" s="93">
        <v>1</v>
      </c>
      <c r="O68" s="206">
        <f>+(N68+N69+N70+N71)/4</f>
        <v>0.625</v>
      </c>
      <c r="P68" s="228"/>
      <c r="Q68" s="8"/>
      <c r="R68" s="8"/>
    </row>
    <row r="69" spans="4:18" ht="28.5" customHeight="1" thickBot="1" x14ac:dyDescent="0.2">
      <c r="D69" s="155"/>
      <c r="E69" s="155"/>
      <c r="F69" s="150"/>
      <c r="G69" s="150"/>
      <c r="H69" s="152"/>
      <c r="I69" s="106"/>
      <c r="J69" s="123"/>
      <c r="K69" s="51" t="s">
        <v>268</v>
      </c>
      <c r="L69" s="115"/>
      <c r="M69" s="112"/>
      <c r="N69" s="93">
        <v>0.5</v>
      </c>
      <c r="O69" s="207"/>
      <c r="P69" s="228"/>
      <c r="Q69" s="8"/>
    </row>
    <row r="70" spans="4:18" ht="28.5" customHeight="1" thickBot="1" x14ac:dyDescent="0.2">
      <c r="D70" s="155"/>
      <c r="E70" s="155"/>
      <c r="F70" s="150"/>
      <c r="G70" s="150"/>
      <c r="H70" s="152"/>
      <c r="I70" s="106"/>
      <c r="J70" s="123"/>
      <c r="K70" s="51" t="s">
        <v>269</v>
      </c>
      <c r="L70" s="115"/>
      <c r="M70" s="112"/>
      <c r="N70" s="93">
        <v>0.5</v>
      </c>
      <c r="O70" s="207"/>
      <c r="P70" s="228"/>
      <c r="Q70" s="8" t="s">
        <v>91</v>
      </c>
      <c r="R70" s="8" t="s">
        <v>91</v>
      </c>
    </row>
    <row r="71" spans="4:18" ht="28.5" customHeight="1" thickBot="1" x14ac:dyDescent="0.2">
      <c r="D71" s="155"/>
      <c r="E71" s="155"/>
      <c r="F71" s="150"/>
      <c r="G71" s="150"/>
      <c r="H71" s="152"/>
      <c r="I71" s="107"/>
      <c r="J71" s="124"/>
      <c r="K71" s="52" t="s">
        <v>270</v>
      </c>
      <c r="L71" s="116"/>
      <c r="M71" s="113"/>
      <c r="N71" s="93">
        <v>0.5</v>
      </c>
      <c r="O71" s="208"/>
      <c r="P71" s="228"/>
      <c r="Q71" s="8" t="s">
        <v>91</v>
      </c>
    </row>
    <row r="72" spans="4:18" ht="28.5" customHeight="1" thickBot="1" x14ac:dyDescent="0.2">
      <c r="D72" s="155"/>
      <c r="E72" s="155"/>
      <c r="F72" s="150"/>
      <c r="G72" s="150"/>
      <c r="H72" s="152"/>
      <c r="I72" s="171"/>
      <c r="J72" s="108" t="s">
        <v>92</v>
      </c>
      <c r="K72" s="57" t="s">
        <v>245</v>
      </c>
      <c r="L72" s="114">
        <v>1</v>
      </c>
      <c r="M72" s="111" t="s">
        <v>94</v>
      </c>
      <c r="N72" s="93">
        <v>0</v>
      </c>
      <c r="O72" s="206">
        <f>+(N72+N73+N74+N75+N76+N77)/6</f>
        <v>0</v>
      </c>
      <c r="P72" s="228"/>
    </row>
    <row r="73" spans="4:18" ht="28.5" customHeight="1" thickBot="1" x14ac:dyDescent="0.2">
      <c r="D73" s="155"/>
      <c r="E73" s="155"/>
      <c r="F73" s="150"/>
      <c r="G73" s="150"/>
      <c r="H73" s="152"/>
      <c r="I73" s="172"/>
      <c r="J73" s="109"/>
      <c r="K73" s="9" t="s">
        <v>244</v>
      </c>
      <c r="L73" s="115"/>
      <c r="M73" s="112"/>
      <c r="N73" s="93">
        <v>0</v>
      </c>
      <c r="O73" s="207"/>
      <c r="P73" s="228"/>
    </row>
    <row r="74" spans="4:18" ht="28.5" customHeight="1" thickBot="1" x14ac:dyDescent="0.2">
      <c r="D74" s="155"/>
      <c r="E74" s="155"/>
      <c r="F74" s="150"/>
      <c r="G74" s="150"/>
      <c r="H74" s="152"/>
      <c r="I74" s="172"/>
      <c r="J74" s="109"/>
      <c r="K74" s="9" t="s">
        <v>246</v>
      </c>
      <c r="L74" s="115"/>
      <c r="M74" s="112"/>
      <c r="N74" s="93">
        <v>0</v>
      </c>
      <c r="O74" s="207"/>
      <c r="P74" s="228"/>
    </row>
    <row r="75" spans="4:18" ht="28.5" customHeight="1" thickBot="1" x14ac:dyDescent="0.2">
      <c r="D75" s="155"/>
      <c r="E75" s="155"/>
      <c r="F75" s="150"/>
      <c r="G75" s="150"/>
      <c r="H75" s="152"/>
      <c r="I75" s="172"/>
      <c r="J75" s="109"/>
      <c r="K75" s="9" t="s">
        <v>247</v>
      </c>
      <c r="L75" s="115"/>
      <c r="M75" s="112"/>
      <c r="N75" s="93">
        <v>0</v>
      </c>
      <c r="O75" s="207"/>
      <c r="P75" s="228"/>
    </row>
    <row r="76" spans="4:18" ht="28.5" customHeight="1" thickBot="1" x14ac:dyDescent="0.2">
      <c r="D76" s="155"/>
      <c r="E76" s="155"/>
      <c r="F76" s="150"/>
      <c r="G76" s="150"/>
      <c r="H76" s="152"/>
      <c r="I76" s="172"/>
      <c r="J76" s="109"/>
      <c r="K76" s="9" t="s">
        <v>248</v>
      </c>
      <c r="L76" s="115"/>
      <c r="M76" s="112"/>
      <c r="N76" s="93">
        <v>0</v>
      </c>
      <c r="O76" s="207"/>
      <c r="P76" s="228"/>
    </row>
    <row r="77" spans="4:18" ht="28.5" customHeight="1" thickBot="1" x14ac:dyDescent="0.2">
      <c r="D77" s="155"/>
      <c r="E77" s="155"/>
      <c r="F77" s="150"/>
      <c r="G77" s="150"/>
      <c r="H77" s="152"/>
      <c r="I77" s="173"/>
      <c r="J77" s="110"/>
      <c r="K77" s="9" t="s">
        <v>249</v>
      </c>
      <c r="L77" s="115"/>
      <c r="M77" s="113"/>
      <c r="N77" s="93">
        <v>0</v>
      </c>
      <c r="O77" s="208"/>
      <c r="P77" s="228"/>
    </row>
    <row r="78" spans="4:18" ht="28.5" customHeight="1" thickBot="1" x14ac:dyDescent="0.2">
      <c r="D78" s="155"/>
      <c r="E78" s="155"/>
      <c r="F78" s="150"/>
      <c r="G78" s="150"/>
      <c r="H78" s="152"/>
      <c r="I78" s="105"/>
      <c r="J78" s="122" t="s">
        <v>121</v>
      </c>
      <c r="K78" s="50" t="s">
        <v>271</v>
      </c>
      <c r="L78" s="114">
        <v>1</v>
      </c>
      <c r="M78" s="111" t="s">
        <v>38</v>
      </c>
      <c r="N78" s="93">
        <v>1</v>
      </c>
      <c r="O78" s="206">
        <f>+(N78+N79+N80)/3</f>
        <v>0.33333333333333331</v>
      </c>
      <c r="P78" s="228"/>
      <c r="Q78" s="8"/>
    </row>
    <row r="79" spans="4:18" ht="28.5" customHeight="1" thickBot="1" x14ac:dyDescent="0.2">
      <c r="D79" s="155"/>
      <c r="E79" s="155"/>
      <c r="F79" s="150"/>
      <c r="G79" s="150"/>
      <c r="H79" s="152"/>
      <c r="I79" s="106"/>
      <c r="J79" s="123"/>
      <c r="K79" s="64" t="s">
        <v>272</v>
      </c>
      <c r="L79" s="115"/>
      <c r="M79" s="112"/>
      <c r="N79" s="93">
        <v>0</v>
      </c>
      <c r="O79" s="207"/>
      <c r="P79" s="228"/>
      <c r="Q79" s="8"/>
    </row>
    <row r="80" spans="4:18" ht="28.5" customHeight="1" thickBot="1" x14ac:dyDescent="0.2">
      <c r="D80" s="155"/>
      <c r="E80" s="155"/>
      <c r="F80" s="150"/>
      <c r="G80" s="150"/>
      <c r="H80" s="153"/>
      <c r="I80" s="107"/>
      <c r="J80" s="124"/>
      <c r="K80" s="88" t="s">
        <v>262</v>
      </c>
      <c r="L80" s="116"/>
      <c r="M80" s="113"/>
      <c r="N80" s="93">
        <v>0</v>
      </c>
      <c r="O80" s="208"/>
      <c r="P80" s="229"/>
      <c r="Q80" s="8"/>
    </row>
    <row r="81" spans="4:16" ht="28.5" customHeight="1" thickBot="1" x14ac:dyDescent="0.2">
      <c r="D81" s="155"/>
      <c r="E81" s="155"/>
      <c r="F81" s="150"/>
      <c r="G81" s="150"/>
      <c r="H81" s="151" t="s">
        <v>39</v>
      </c>
      <c r="I81" s="105"/>
      <c r="J81" s="165" t="s">
        <v>40</v>
      </c>
      <c r="K81" s="50" t="s">
        <v>288</v>
      </c>
      <c r="L81" s="114">
        <v>10</v>
      </c>
      <c r="M81" s="111" t="s">
        <v>41</v>
      </c>
      <c r="N81" s="93">
        <v>1</v>
      </c>
      <c r="O81" s="206">
        <f>+(N81+N82+N83)/3</f>
        <v>0.33333333333333331</v>
      </c>
      <c r="P81" s="233">
        <f>+(O81+O84+O90+O93+O100+O103+O111)/7</f>
        <v>0.12619047619047619</v>
      </c>
    </row>
    <row r="82" spans="4:16" ht="28.5" customHeight="1" thickBot="1" x14ac:dyDescent="0.2">
      <c r="D82" s="155"/>
      <c r="E82" s="155"/>
      <c r="F82" s="150"/>
      <c r="G82" s="150"/>
      <c r="H82" s="152"/>
      <c r="I82" s="106"/>
      <c r="J82" s="166"/>
      <c r="K82" s="51" t="s">
        <v>287</v>
      </c>
      <c r="L82" s="115"/>
      <c r="M82" s="112"/>
      <c r="N82" s="93">
        <v>0</v>
      </c>
      <c r="O82" s="207"/>
      <c r="P82" s="234"/>
    </row>
    <row r="83" spans="4:16" ht="28.5" customHeight="1" thickBot="1" x14ac:dyDescent="0.2">
      <c r="D83" s="155"/>
      <c r="E83" s="155"/>
      <c r="F83" s="150"/>
      <c r="G83" s="150"/>
      <c r="H83" s="152"/>
      <c r="I83" s="107"/>
      <c r="J83" s="167"/>
      <c r="K83" s="52" t="s">
        <v>289</v>
      </c>
      <c r="L83" s="116"/>
      <c r="M83" s="113"/>
      <c r="N83" s="93">
        <v>0</v>
      </c>
      <c r="O83" s="208"/>
      <c r="P83" s="234"/>
    </row>
    <row r="84" spans="4:16" ht="28.5" customHeight="1" thickBot="1" x14ac:dyDescent="0.2">
      <c r="D84" s="155"/>
      <c r="E84" s="155"/>
      <c r="F84" s="150"/>
      <c r="G84" s="150"/>
      <c r="H84" s="152"/>
      <c r="I84" s="105"/>
      <c r="J84" s="108" t="s">
        <v>76</v>
      </c>
      <c r="K84" s="50" t="s">
        <v>245</v>
      </c>
      <c r="L84" s="195">
        <v>1</v>
      </c>
      <c r="M84" s="127" t="s">
        <v>322</v>
      </c>
      <c r="N84" s="93">
        <v>0</v>
      </c>
      <c r="O84" s="209">
        <f>+(N84+N85+N86+N87+N88+N89)/6</f>
        <v>0</v>
      </c>
      <c r="P84" s="234"/>
    </row>
    <row r="85" spans="4:16" ht="28.5" customHeight="1" thickBot="1" x14ac:dyDescent="0.2">
      <c r="D85" s="155"/>
      <c r="E85" s="155"/>
      <c r="F85" s="150"/>
      <c r="G85" s="150"/>
      <c r="H85" s="152"/>
      <c r="I85" s="106"/>
      <c r="J85" s="109"/>
      <c r="K85" s="51" t="s">
        <v>244</v>
      </c>
      <c r="L85" s="177"/>
      <c r="M85" s="128"/>
      <c r="N85" s="93">
        <v>0</v>
      </c>
      <c r="O85" s="210"/>
      <c r="P85" s="234"/>
    </row>
    <row r="86" spans="4:16" ht="28.5" customHeight="1" thickBot="1" x14ac:dyDescent="0.2">
      <c r="D86" s="155"/>
      <c r="E86" s="155"/>
      <c r="F86" s="150"/>
      <c r="G86" s="150"/>
      <c r="H86" s="152"/>
      <c r="I86" s="106"/>
      <c r="J86" s="109"/>
      <c r="K86" s="51" t="s">
        <v>246</v>
      </c>
      <c r="L86" s="177"/>
      <c r="M86" s="128"/>
      <c r="N86" s="93">
        <v>0</v>
      </c>
      <c r="O86" s="210"/>
      <c r="P86" s="234"/>
    </row>
    <row r="87" spans="4:16" ht="28.5" customHeight="1" thickBot="1" x14ac:dyDescent="0.2">
      <c r="D87" s="155"/>
      <c r="E87" s="155"/>
      <c r="F87" s="150"/>
      <c r="G87" s="150"/>
      <c r="H87" s="152"/>
      <c r="I87" s="106"/>
      <c r="J87" s="109"/>
      <c r="K87" s="65" t="s">
        <v>273</v>
      </c>
      <c r="L87" s="177"/>
      <c r="M87" s="128"/>
      <c r="N87" s="93">
        <v>0</v>
      </c>
      <c r="O87" s="210"/>
      <c r="P87" s="234"/>
    </row>
    <row r="88" spans="4:16" ht="28.5" customHeight="1" thickBot="1" x14ac:dyDescent="0.2">
      <c r="D88" s="155"/>
      <c r="E88" s="155"/>
      <c r="F88" s="150"/>
      <c r="G88" s="150"/>
      <c r="H88" s="152"/>
      <c r="I88" s="106"/>
      <c r="J88" s="109"/>
      <c r="K88" s="65" t="s">
        <v>274</v>
      </c>
      <c r="L88" s="177"/>
      <c r="M88" s="128"/>
      <c r="N88" s="93">
        <v>0</v>
      </c>
      <c r="O88" s="210"/>
      <c r="P88" s="234"/>
    </row>
    <row r="89" spans="4:16" ht="28.5" customHeight="1" thickBot="1" x14ac:dyDescent="0.2">
      <c r="D89" s="155"/>
      <c r="E89" s="155"/>
      <c r="F89" s="150"/>
      <c r="G89" s="150"/>
      <c r="H89" s="152"/>
      <c r="I89" s="107"/>
      <c r="J89" s="110"/>
      <c r="K89" s="66" t="s">
        <v>285</v>
      </c>
      <c r="L89" s="196"/>
      <c r="M89" s="129"/>
      <c r="N89" s="93">
        <v>0</v>
      </c>
      <c r="O89" s="211"/>
      <c r="P89" s="234"/>
    </row>
    <row r="90" spans="4:16" ht="28.5" customHeight="1" thickBot="1" x14ac:dyDescent="0.2">
      <c r="D90" s="155"/>
      <c r="E90" s="155"/>
      <c r="F90" s="150"/>
      <c r="G90" s="150"/>
      <c r="H90" s="152"/>
      <c r="I90" s="105" t="s">
        <v>42</v>
      </c>
      <c r="J90" s="165" t="s">
        <v>43</v>
      </c>
      <c r="K90" s="59" t="s">
        <v>288</v>
      </c>
      <c r="L90" s="177">
        <v>1</v>
      </c>
      <c r="M90" s="127" t="s">
        <v>44</v>
      </c>
      <c r="N90" s="93">
        <v>1</v>
      </c>
      <c r="O90" s="206">
        <f>+(N90+N91+N92)/3</f>
        <v>0.33333333333333331</v>
      </c>
      <c r="P90" s="234"/>
    </row>
    <row r="91" spans="4:16" ht="28.5" customHeight="1" thickBot="1" x14ac:dyDescent="0.2">
      <c r="D91" s="155"/>
      <c r="E91" s="155"/>
      <c r="F91" s="150"/>
      <c r="G91" s="150"/>
      <c r="H91" s="152"/>
      <c r="I91" s="106"/>
      <c r="J91" s="166"/>
      <c r="K91" s="59" t="s">
        <v>290</v>
      </c>
      <c r="L91" s="177"/>
      <c r="M91" s="128"/>
      <c r="N91" s="93">
        <v>0</v>
      </c>
      <c r="O91" s="207"/>
      <c r="P91" s="234"/>
    </row>
    <row r="92" spans="4:16" ht="28.5" customHeight="1" thickBot="1" x14ac:dyDescent="0.2">
      <c r="D92" s="155"/>
      <c r="E92" s="155"/>
      <c r="F92" s="150"/>
      <c r="G92" s="150"/>
      <c r="H92" s="152"/>
      <c r="I92" s="107"/>
      <c r="J92" s="167"/>
      <c r="K92" s="67" t="s">
        <v>289</v>
      </c>
      <c r="L92" s="177"/>
      <c r="M92" s="129"/>
      <c r="N92" s="93">
        <v>0</v>
      </c>
      <c r="O92" s="208"/>
      <c r="P92" s="234"/>
    </row>
    <row r="93" spans="4:16" ht="28.5" customHeight="1" thickBot="1" x14ac:dyDescent="0.2">
      <c r="D93" s="155"/>
      <c r="E93" s="155"/>
      <c r="F93" s="150"/>
      <c r="G93" s="150"/>
      <c r="H93" s="152"/>
      <c r="I93" s="105"/>
      <c r="J93" s="108" t="s">
        <v>82</v>
      </c>
      <c r="K93" s="10" t="s">
        <v>286</v>
      </c>
      <c r="L93" s="178">
        <v>1</v>
      </c>
      <c r="M93" s="215" t="s">
        <v>323</v>
      </c>
      <c r="N93" s="93">
        <v>0</v>
      </c>
      <c r="O93" s="206">
        <f>+(N93+N94+N95+N96+N97+N98+N99)/7</f>
        <v>0</v>
      </c>
      <c r="P93" s="234"/>
    </row>
    <row r="94" spans="4:16" ht="28.5" customHeight="1" thickBot="1" x14ac:dyDescent="0.2">
      <c r="D94" s="155"/>
      <c r="E94" s="155"/>
      <c r="F94" s="150"/>
      <c r="G94" s="150"/>
      <c r="H94" s="152"/>
      <c r="I94" s="106"/>
      <c r="J94" s="109"/>
      <c r="K94" s="9" t="s">
        <v>245</v>
      </c>
      <c r="L94" s="179"/>
      <c r="M94" s="216"/>
      <c r="N94" s="93">
        <v>0</v>
      </c>
      <c r="O94" s="207"/>
      <c r="P94" s="234"/>
    </row>
    <row r="95" spans="4:16" ht="28.5" customHeight="1" thickBot="1" x14ac:dyDescent="0.2">
      <c r="D95" s="155"/>
      <c r="E95" s="155"/>
      <c r="F95" s="150"/>
      <c r="G95" s="150"/>
      <c r="H95" s="152"/>
      <c r="I95" s="106"/>
      <c r="J95" s="109"/>
      <c r="K95" s="9" t="s">
        <v>244</v>
      </c>
      <c r="L95" s="179"/>
      <c r="M95" s="216"/>
      <c r="N95" s="93">
        <v>0</v>
      </c>
      <c r="O95" s="207"/>
      <c r="P95" s="234"/>
    </row>
    <row r="96" spans="4:16" ht="28.5" customHeight="1" thickBot="1" x14ac:dyDescent="0.2">
      <c r="D96" s="155"/>
      <c r="E96" s="155"/>
      <c r="F96" s="150"/>
      <c r="G96" s="150"/>
      <c r="H96" s="152"/>
      <c r="I96" s="106"/>
      <c r="J96" s="109"/>
      <c r="K96" s="9" t="s">
        <v>246</v>
      </c>
      <c r="L96" s="179"/>
      <c r="M96" s="216"/>
      <c r="N96" s="93">
        <v>0</v>
      </c>
      <c r="O96" s="207"/>
      <c r="P96" s="234"/>
    </row>
    <row r="97" spans="4:16" ht="28.5" customHeight="1" thickBot="1" x14ac:dyDescent="0.2">
      <c r="D97" s="155"/>
      <c r="E97" s="155"/>
      <c r="F97" s="150"/>
      <c r="G97" s="150"/>
      <c r="H97" s="152"/>
      <c r="I97" s="106"/>
      <c r="J97" s="109"/>
      <c r="K97" s="9" t="s">
        <v>247</v>
      </c>
      <c r="L97" s="179"/>
      <c r="M97" s="216"/>
      <c r="N97" s="93">
        <v>0</v>
      </c>
      <c r="O97" s="207"/>
      <c r="P97" s="234"/>
    </row>
    <row r="98" spans="4:16" ht="28.5" customHeight="1" thickBot="1" x14ac:dyDescent="0.2">
      <c r="D98" s="155"/>
      <c r="E98" s="155"/>
      <c r="F98" s="150"/>
      <c r="G98" s="150"/>
      <c r="H98" s="152"/>
      <c r="I98" s="106"/>
      <c r="J98" s="109"/>
      <c r="K98" s="9" t="s">
        <v>248</v>
      </c>
      <c r="L98" s="179"/>
      <c r="M98" s="216"/>
      <c r="N98" s="93">
        <v>0</v>
      </c>
      <c r="O98" s="207"/>
      <c r="P98" s="234"/>
    </row>
    <row r="99" spans="4:16" ht="28.5" customHeight="1" thickBot="1" x14ac:dyDescent="0.2">
      <c r="D99" s="155"/>
      <c r="E99" s="155"/>
      <c r="F99" s="150"/>
      <c r="G99" s="150"/>
      <c r="H99" s="152"/>
      <c r="I99" s="107"/>
      <c r="J99" s="110"/>
      <c r="K99" s="88" t="s">
        <v>249</v>
      </c>
      <c r="L99" s="180"/>
      <c r="M99" s="217"/>
      <c r="N99" s="93">
        <v>0</v>
      </c>
      <c r="O99" s="208"/>
      <c r="P99" s="234"/>
    </row>
    <row r="100" spans="4:16" ht="28.5" customHeight="1" thickBot="1" x14ac:dyDescent="0.2">
      <c r="D100" s="155"/>
      <c r="E100" s="155"/>
      <c r="F100" s="150"/>
      <c r="G100" s="150"/>
      <c r="H100" s="152"/>
      <c r="I100" s="105"/>
      <c r="J100" s="108" t="s">
        <v>99</v>
      </c>
      <c r="K100" s="68" t="s">
        <v>208</v>
      </c>
      <c r="L100" s="16">
        <v>1</v>
      </c>
      <c r="M100" s="127" t="s">
        <v>83</v>
      </c>
      <c r="N100" s="93">
        <v>0</v>
      </c>
      <c r="O100" s="206">
        <f>+(N100+N101+N102)/3</f>
        <v>0</v>
      </c>
      <c r="P100" s="234"/>
    </row>
    <row r="101" spans="4:16" ht="28.5" customHeight="1" thickBot="1" x14ac:dyDescent="0.2">
      <c r="D101" s="155"/>
      <c r="E101" s="155"/>
      <c r="F101" s="150"/>
      <c r="G101" s="150"/>
      <c r="H101" s="152"/>
      <c r="I101" s="106"/>
      <c r="J101" s="109"/>
      <c r="K101" s="69" t="s">
        <v>209</v>
      </c>
      <c r="L101" s="25">
        <v>1</v>
      </c>
      <c r="M101" s="128"/>
      <c r="N101" s="93">
        <v>0</v>
      </c>
      <c r="O101" s="207"/>
      <c r="P101" s="234"/>
    </row>
    <row r="102" spans="4:16" ht="28.5" customHeight="1" thickBot="1" x14ac:dyDescent="0.2">
      <c r="D102" s="155"/>
      <c r="E102" s="155"/>
      <c r="F102" s="150"/>
      <c r="G102" s="150"/>
      <c r="H102" s="152"/>
      <c r="I102" s="107"/>
      <c r="J102" s="109"/>
      <c r="K102" s="70" t="s">
        <v>210</v>
      </c>
      <c r="L102" s="42">
        <v>1</v>
      </c>
      <c r="M102" s="129"/>
      <c r="N102" s="93">
        <v>0</v>
      </c>
      <c r="O102" s="208"/>
      <c r="P102" s="234"/>
    </row>
    <row r="103" spans="4:16" ht="28.5" customHeight="1" thickBot="1" x14ac:dyDescent="0.2">
      <c r="D103" s="155"/>
      <c r="E103" s="155"/>
      <c r="F103" s="150"/>
      <c r="G103" s="150"/>
      <c r="H103" s="152"/>
      <c r="I103" s="105"/>
      <c r="J103" s="108" t="s">
        <v>78</v>
      </c>
      <c r="K103" s="10" t="s">
        <v>298</v>
      </c>
      <c r="L103" s="195">
        <v>4</v>
      </c>
      <c r="M103" s="127" t="s">
        <v>84</v>
      </c>
      <c r="N103" s="93">
        <v>0</v>
      </c>
      <c r="O103" s="206">
        <f>+(N103+N104+N105+N106+N107+N108+N109+N110)/8</f>
        <v>0</v>
      </c>
      <c r="P103" s="234"/>
    </row>
    <row r="104" spans="4:16" ht="28.5" customHeight="1" thickBot="1" x14ac:dyDescent="0.2">
      <c r="D104" s="155"/>
      <c r="E104" s="155"/>
      <c r="F104" s="150"/>
      <c r="G104" s="150"/>
      <c r="H104" s="152"/>
      <c r="I104" s="106"/>
      <c r="J104" s="109"/>
      <c r="K104" s="9" t="s">
        <v>299</v>
      </c>
      <c r="L104" s="177"/>
      <c r="M104" s="128"/>
      <c r="N104" s="93">
        <v>0</v>
      </c>
      <c r="O104" s="207"/>
      <c r="P104" s="234"/>
    </row>
    <row r="105" spans="4:16" ht="28.5" customHeight="1" thickBot="1" x14ac:dyDescent="0.2">
      <c r="D105" s="155"/>
      <c r="E105" s="155"/>
      <c r="F105" s="150"/>
      <c r="G105" s="150"/>
      <c r="H105" s="152"/>
      <c r="I105" s="106"/>
      <c r="J105" s="109"/>
      <c r="K105" s="9" t="s">
        <v>300</v>
      </c>
      <c r="L105" s="177"/>
      <c r="M105" s="128"/>
      <c r="N105" s="93">
        <v>0</v>
      </c>
      <c r="O105" s="207"/>
      <c r="P105" s="234"/>
    </row>
    <row r="106" spans="4:16" ht="28.5" customHeight="1" thickBot="1" x14ac:dyDescent="0.2">
      <c r="D106" s="155"/>
      <c r="E106" s="155"/>
      <c r="F106" s="150"/>
      <c r="G106" s="150"/>
      <c r="H106" s="152"/>
      <c r="I106" s="106"/>
      <c r="J106" s="109"/>
      <c r="K106" s="9" t="s">
        <v>301</v>
      </c>
      <c r="L106" s="177"/>
      <c r="M106" s="128"/>
      <c r="N106" s="93">
        <v>0</v>
      </c>
      <c r="O106" s="207"/>
      <c r="P106" s="234"/>
    </row>
    <row r="107" spans="4:16" ht="28.5" customHeight="1" thickBot="1" x14ac:dyDescent="0.2">
      <c r="D107" s="155"/>
      <c r="E107" s="155"/>
      <c r="F107" s="150"/>
      <c r="G107" s="150"/>
      <c r="H107" s="152"/>
      <c r="I107" s="106"/>
      <c r="J107" s="109"/>
      <c r="K107" s="9" t="s">
        <v>302</v>
      </c>
      <c r="L107" s="177"/>
      <c r="M107" s="128"/>
      <c r="N107" s="93">
        <v>0</v>
      </c>
      <c r="O107" s="207"/>
      <c r="P107" s="234"/>
    </row>
    <row r="108" spans="4:16" ht="28.5" customHeight="1" thickBot="1" x14ac:dyDescent="0.2">
      <c r="D108" s="155"/>
      <c r="E108" s="155"/>
      <c r="F108" s="150"/>
      <c r="G108" s="150"/>
      <c r="H108" s="152"/>
      <c r="I108" s="106"/>
      <c r="J108" s="109"/>
      <c r="K108" s="9" t="s">
        <v>303</v>
      </c>
      <c r="L108" s="177"/>
      <c r="M108" s="128"/>
      <c r="N108" s="93">
        <v>0</v>
      </c>
      <c r="O108" s="207"/>
      <c r="P108" s="234"/>
    </row>
    <row r="109" spans="4:16" ht="28.5" customHeight="1" thickBot="1" x14ac:dyDescent="0.2">
      <c r="D109" s="155"/>
      <c r="E109" s="155"/>
      <c r="F109" s="150"/>
      <c r="G109" s="150"/>
      <c r="H109" s="152"/>
      <c r="I109" s="106"/>
      <c r="J109" s="109"/>
      <c r="K109" s="9" t="s">
        <v>304</v>
      </c>
      <c r="L109" s="177"/>
      <c r="M109" s="128"/>
      <c r="N109" s="93">
        <v>0</v>
      </c>
      <c r="O109" s="207"/>
      <c r="P109" s="234"/>
    </row>
    <row r="110" spans="4:16" ht="28.5" customHeight="1" thickBot="1" x14ac:dyDescent="0.2">
      <c r="D110" s="155"/>
      <c r="E110" s="155"/>
      <c r="F110" s="150"/>
      <c r="G110" s="150"/>
      <c r="H110" s="152"/>
      <c r="I110" s="107"/>
      <c r="J110" s="110"/>
      <c r="K110" s="88" t="s">
        <v>305</v>
      </c>
      <c r="L110" s="196"/>
      <c r="M110" s="129"/>
      <c r="N110" s="93">
        <v>0</v>
      </c>
      <c r="O110" s="208"/>
      <c r="P110" s="234"/>
    </row>
    <row r="111" spans="4:16" ht="28.5" customHeight="1" thickBot="1" x14ac:dyDescent="0.2">
      <c r="D111" s="155"/>
      <c r="E111" s="155"/>
      <c r="F111" s="150"/>
      <c r="G111" s="150"/>
      <c r="H111" s="152"/>
      <c r="I111" s="105"/>
      <c r="J111" s="108" t="s">
        <v>122</v>
      </c>
      <c r="K111" s="68" t="s">
        <v>212</v>
      </c>
      <c r="L111" s="16">
        <v>1</v>
      </c>
      <c r="M111" s="127" t="s">
        <v>336</v>
      </c>
      <c r="N111" s="93">
        <v>0.5</v>
      </c>
      <c r="O111" s="206">
        <f>+(N111+N112+N113)/3</f>
        <v>0.21666666666666667</v>
      </c>
      <c r="P111" s="234"/>
    </row>
    <row r="112" spans="4:16" ht="28.5" customHeight="1" thickBot="1" x14ac:dyDescent="0.2">
      <c r="D112" s="155"/>
      <c r="E112" s="155"/>
      <c r="F112" s="150"/>
      <c r="G112" s="150"/>
      <c r="H112" s="152"/>
      <c r="I112" s="106"/>
      <c r="J112" s="109"/>
      <c r="K112" s="69" t="s">
        <v>211</v>
      </c>
      <c r="L112" s="25">
        <v>1</v>
      </c>
      <c r="M112" s="128"/>
      <c r="N112" s="93">
        <v>0.15</v>
      </c>
      <c r="O112" s="207"/>
      <c r="P112" s="234"/>
    </row>
    <row r="113" spans="4:17" ht="28.5" customHeight="1" thickBot="1" x14ac:dyDescent="0.2">
      <c r="D113" s="155"/>
      <c r="E113" s="155"/>
      <c r="F113" s="150"/>
      <c r="G113" s="150"/>
      <c r="H113" s="153"/>
      <c r="I113" s="107"/>
      <c r="J113" s="110"/>
      <c r="K113" s="71" t="s">
        <v>337</v>
      </c>
      <c r="L113" s="23">
        <v>1</v>
      </c>
      <c r="M113" s="129"/>
      <c r="N113" s="93">
        <v>0</v>
      </c>
      <c r="O113" s="208"/>
      <c r="P113" s="235"/>
    </row>
    <row r="114" spans="4:17" ht="28.5" customHeight="1" thickBot="1" x14ac:dyDescent="0.2">
      <c r="D114" s="155"/>
      <c r="E114" s="155"/>
      <c r="F114" s="150" t="s">
        <v>31</v>
      </c>
      <c r="G114" s="150" t="s">
        <v>45</v>
      </c>
      <c r="H114" s="151" t="s">
        <v>46</v>
      </c>
      <c r="I114" s="181" t="s">
        <v>47</v>
      </c>
      <c r="J114" s="122" t="s">
        <v>87</v>
      </c>
      <c r="K114" s="50" t="s">
        <v>275</v>
      </c>
      <c r="L114" s="34">
        <v>350</v>
      </c>
      <c r="M114" s="111" t="s">
        <v>48</v>
      </c>
      <c r="N114" s="93">
        <v>0.19</v>
      </c>
      <c r="O114" s="206">
        <f>+(N114+N115+N116)/3</f>
        <v>0.22</v>
      </c>
      <c r="P114" s="230">
        <f>+(O114+O118+O122+O128+O133+O137+O144+O149)/8</f>
        <v>0.25619047619047619</v>
      </c>
    </row>
    <row r="115" spans="4:17" ht="28.5" customHeight="1" thickBot="1" x14ac:dyDescent="0.2">
      <c r="D115" s="155"/>
      <c r="E115" s="155"/>
      <c r="F115" s="150"/>
      <c r="G115" s="150"/>
      <c r="H115" s="152"/>
      <c r="I115" s="182"/>
      <c r="J115" s="123"/>
      <c r="K115" s="87" t="s">
        <v>276</v>
      </c>
      <c r="L115" s="85">
        <v>400</v>
      </c>
      <c r="M115" s="112"/>
      <c r="N115" s="93">
        <v>0.27</v>
      </c>
      <c r="O115" s="207"/>
      <c r="P115" s="231"/>
      <c r="Q115" s="8"/>
    </row>
    <row r="116" spans="4:17" ht="28.5" customHeight="1" x14ac:dyDescent="0.15">
      <c r="D116" s="155"/>
      <c r="E116" s="155"/>
      <c r="F116" s="150"/>
      <c r="G116" s="150"/>
      <c r="H116" s="152"/>
      <c r="I116" s="182"/>
      <c r="J116" s="123"/>
      <c r="K116" s="184" t="s">
        <v>277</v>
      </c>
      <c r="L116" s="130">
        <v>5</v>
      </c>
      <c r="M116" s="112"/>
      <c r="N116" s="237">
        <v>0.2</v>
      </c>
      <c r="O116" s="207"/>
      <c r="P116" s="231"/>
    </row>
    <row r="117" spans="4:17" ht="28.5" customHeight="1" thickBot="1" x14ac:dyDescent="0.2">
      <c r="D117" s="155"/>
      <c r="E117" s="155"/>
      <c r="F117" s="150"/>
      <c r="G117" s="150"/>
      <c r="H117" s="152"/>
      <c r="I117" s="183"/>
      <c r="J117" s="124"/>
      <c r="K117" s="185"/>
      <c r="L117" s="131"/>
      <c r="M117" s="113"/>
      <c r="N117" s="238"/>
      <c r="O117" s="208"/>
      <c r="P117" s="231"/>
    </row>
    <row r="118" spans="4:17" ht="28.5" customHeight="1" thickBot="1" x14ac:dyDescent="0.2">
      <c r="D118" s="155"/>
      <c r="E118" s="155"/>
      <c r="F118" s="150"/>
      <c r="G118" s="150"/>
      <c r="H118" s="152"/>
      <c r="I118" s="181" t="s">
        <v>49</v>
      </c>
      <c r="J118" s="122" t="s">
        <v>123</v>
      </c>
      <c r="K118" s="50" t="s">
        <v>219</v>
      </c>
      <c r="L118" s="127">
        <v>5000</v>
      </c>
      <c r="M118" s="111" t="s">
        <v>50</v>
      </c>
      <c r="N118" s="93">
        <v>1</v>
      </c>
      <c r="O118" s="206">
        <f>+(N118+N119+N120+N121)/4</f>
        <v>0.52</v>
      </c>
      <c r="P118" s="231"/>
    </row>
    <row r="119" spans="4:17" ht="28.5" customHeight="1" thickBot="1" x14ac:dyDescent="0.2">
      <c r="D119" s="155"/>
      <c r="E119" s="155"/>
      <c r="F119" s="150"/>
      <c r="G119" s="150"/>
      <c r="H119" s="152"/>
      <c r="I119" s="182"/>
      <c r="J119" s="123"/>
      <c r="K119" s="87" t="s">
        <v>220</v>
      </c>
      <c r="L119" s="128"/>
      <c r="M119" s="112"/>
      <c r="N119" s="93">
        <v>0.5</v>
      </c>
      <c r="O119" s="207"/>
      <c r="P119" s="231"/>
    </row>
    <row r="120" spans="4:17" ht="28.5" customHeight="1" thickBot="1" x14ac:dyDescent="0.2">
      <c r="D120" s="155"/>
      <c r="E120" s="155"/>
      <c r="F120" s="150"/>
      <c r="G120" s="150"/>
      <c r="H120" s="152"/>
      <c r="I120" s="182"/>
      <c r="J120" s="123"/>
      <c r="K120" s="9" t="s">
        <v>221</v>
      </c>
      <c r="L120" s="128"/>
      <c r="M120" s="112"/>
      <c r="N120" s="93">
        <v>0.28999999999999998</v>
      </c>
      <c r="O120" s="207"/>
      <c r="P120" s="231"/>
    </row>
    <row r="121" spans="4:17" ht="28.5" customHeight="1" thickBot="1" x14ac:dyDescent="0.2">
      <c r="D121" s="155"/>
      <c r="E121" s="155"/>
      <c r="F121" s="150"/>
      <c r="G121" s="150"/>
      <c r="H121" s="152"/>
      <c r="I121" s="183"/>
      <c r="J121" s="124"/>
      <c r="K121" s="88" t="s">
        <v>222</v>
      </c>
      <c r="L121" s="129"/>
      <c r="M121" s="113"/>
      <c r="N121" s="93">
        <v>0.28999999999999998</v>
      </c>
      <c r="O121" s="208"/>
      <c r="P121" s="231"/>
    </row>
    <row r="122" spans="4:17" ht="28.5" customHeight="1" thickBot="1" x14ac:dyDescent="0.2">
      <c r="D122" s="155"/>
      <c r="E122" s="155"/>
      <c r="F122" s="150"/>
      <c r="G122" s="150"/>
      <c r="H122" s="152"/>
      <c r="I122" s="181"/>
      <c r="J122" s="108" t="s">
        <v>112</v>
      </c>
      <c r="K122" s="50" t="s">
        <v>213</v>
      </c>
      <c r="L122" s="114">
        <v>1</v>
      </c>
      <c r="M122" s="111" t="s">
        <v>324</v>
      </c>
      <c r="N122" s="93">
        <v>1</v>
      </c>
      <c r="O122" s="206">
        <f>+(N122+N123+N124+N125+N126+N127)/6</f>
        <v>0.66666666666666663</v>
      </c>
      <c r="P122" s="231"/>
    </row>
    <row r="123" spans="4:17" ht="28.5" customHeight="1" thickBot="1" x14ac:dyDescent="0.2">
      <c r="D123" s="155"/>
      <c r="E123" s="155"/>
      <c r="F123" s="150"/>
      <c r="G123" s="150"/>
      <c r="H123" s="152"/>
      <c r="I123" s="182"/>
      <c r="J123" s="109"/>
      <c r="K123" s="87" t="s">
        <v>214</v>
      </c>
      <c r="L123" s="115"/>
      <c r="M123" s="112"/>
      <c r="N123" s="93">
        <v>1</v>
      </c>
      <c r="O123" s="207"/>
      <c r="P123" s="231"/>
    </row>
    <row r="124" spans="4:17" ht="28.5" customHeight="1" thickBot="1" x14ac:dyDescent="0.2">
      <c r="D124" s="155"/>
      <c r="E124" s="155"/>
      <c r="F124" s="150"/>
      <c r="G124" s="150"/>
      <c r="H124" s="152"/>
      <c r="I124" s="182"/>
      <c r="J124" s="109"/>
      <c r="K124" s="87" t="s">
        <v>215</v>
      </c>
      <c r="L124" s="115"/>
      <c r="M124" s="112"/>
      <c r="N124" s="93">
        <v>1</v>
      </c>
      <c r="O124" s="207"/>
      <c r="P124" s="231"/>
    </row>
    <row r="125" spans="4:17" ht="28.5" customHeight="1" thickBot="1" x14ac:dyDescent="0.2">
      <c r="D125" s="155"/>
      <c r="E125" s="155"/>
      <c r="F125" s="150"/>
      <c r="G125" s="150"/>
      <c r="H125" s="152"/>
      <c r="I125" s="182"/>
      <c r="J125" s="109"/>
      <c r="K125" s="87" t="s">
        <v>216</v>
      </c>
      <c r="L125" s="115"/>
      <c r="M125" s="112"/>
      <c r="N125" s="93">
        <v>1</v>
      </c>
      <c r="O125" s="207"/>
      <c r="P125" s="231"/>
    </row>
    <row r="126" spans="4:17" ht="28.5" customHeight="1" thickBot="1" x14ac:dyDescent="0.2">
      <c r="D126" s="155"/>
      <c r="E126" s="155"/>
      <c r="F126" s="150"/>
      <c r="G126" s="150"/>
      <c r="H126" s="152"/>
      <c r="I126" s="182"/>
      <c r="J126" s="109"/>
      <c r="K126" s="87" t="s">
        <v>217</v>
      </c>
      <c r="L126" s="115"/>
      <c r="M126" s="112"/>
      <c r="N126" s="93">
        <v>0</v>
      </c>
      <c r="O126" s="207"/>
      <c r="P126" s="231"/>
    </row>
    <row r="127" spans="4:17" ht="28.5" customHeight="1" thickBot="1" x14ac:dyDescent="0.2">
      <c r="D127" s="155"/>
      <c r="E127" s="155"/>
      <c r="F127" s="150"/>
      <c r="G127" s="150"/>
      <c r="H127" s="152"/>
      <c r="I127" s="183"/>
      <c r="J127" s="110"/>
      <c r="K127" s="88" t="s">
        <v>218</v>
      </c>
      <c r="L127" s="116"/>
      <c r="M127" s="113"/>
      <c r="N127" s="93">
        <v>0</v>
      </c>
      <c r="O127" s="208"/>
      <c r="P127" s="231"/>
    </row>
    <row r="128" spans="4:17" ht="28.5" customHeight="1" thickBot="1" x14ac:dyDescent="0.2">
      <c r="D128" s="155"/>
      <c r="E128" s="155"/>
      <c r="F128" s="150"/>
      <c r="G128" s="150"/>
      <c r="H128" s="152"/>
      <c r="I128" s="181"/>
      <c r="J128" s="108" t="s">
        <v>110</v>
      </c>
      <c r="K128" s="50" t="s">
        <v>226</v>
      </c>
      <c r="L128" s="114">
        <v>1</v>
      </c>
      <c r="M128" s="111" t="s">
        <v>111</v>
      </c>
      <c r="N128" s="93">
        <v>0</v>
      </c>
      <c r="O128" s="212">
        <f>+(N128+N129+N130+N131+N132)/5</f>
        <v>0.27999999999999997</v>
      </c>
      <c r="P128" s="231"/>
    </row>
    <row r="129" spans="4:17" ht="28.5" customHeight="1" thickBot="1" x14ac:dyDescent="0.2">
      <c r="D129" s="155"/>
      <c r="E129" s="155"/>
      <c r="F129" s="150"/>
      <c r="G129" s="150"/>
      <c r="H129" s="152"/>
      <c r="I129" s="182"/>
      <c r="J129" s="109"/>
      <c r="K129" s="87" t="s">
        <v>227</v>
      </c>
      <c r="L129" s="115"/>
      <c r="M129" s="112"/>
      <c r="N129" s="93">
        <v>0</v>
      </c>
      <c r="O129" s="213"/>
      <c r="P129" s="231"/>
    </row>
    <row r="130" spans="4:17" ht="28.5" customHeight="1" thickBot="1" x14ac:dyDescent="0.2">
      <c r="D130" s="155"/>
      <c r="E130" s="155"/>
      <c r="F130" s="150"/>
      <c r="G130" s="150"/>
      <c r="H130" s="152"/>
      <c r="I130" s="182"/>
      <c r="J130" s="109"/>
      <c r="K130" s="87" t="s">
        <v>223</v>
      </c>
      <c r="L130" s="115"/>
      <c r="M130" s="112"/>
      <c r="N130" s="93">
        <v>0.9</v>
      </c>
      <c r="O130" s="213"/>
      <c r="P130" s="231"/>
      <c r="Q130" s="80"/>
    </row>
    <row r="131" spans="4:17" ht="28.5" customHeight="1" thickBot="1" x14ac:dyDescent="0.2">
      <c r="D131" s="155"/>
      <c r="E131" s="155"/>
      <c r="F131" s="150"/>
      <c r="G131" s="150"/>
      <c r="H131" s="152"/>
      <c r="I131" s="182"/>
      <c r="J131" s="109"/>
      <c r="K131" s="87" t="s">
        <v>224</v>
      </c>
      <c r="L131" s="115"/>
      <c r="M131" s="112"/>
      <c r="N131" s="93">
        <v>0.5</v>
      </c>
      <c r="O131" s="213"/>
      <c r="P131" s="231"/>
      <c r="Q131" s="80"/>
    </row>
    <row r="132" spans="4:17" ht="28.5" customHeight="1" thickBot="1" x14ac:dyDescent="0.2">
      <c r="D132" s="155"/>
      <c r="E132" s="155"/>
      <c r="F132" s="150"/>
      <c r="G132" s="150"/>
      <c r="H132" s="152"/>
      <c r="I132" s="183"/>
      <c r="J132" s="110"/>
      <c r="K132" s="88" t="s">
        <v>225</v>
      </c>
      <c r="L132" s="116"/>
      <c r="M132" s="113"/>
      <c r="N132" s="93">
        <v>0</v>
      </c>
      <c r="O132" s="214"/>
      <c r="P132" s="231"/>
    </row>
    <row r="133" spans="4:17" ht="28.5" customHeight="1" thickBot="1" x14ac:dyDescent="0.2">
      <c r="D133" s="155"/>
      <c r="E133" s="155"/>
      <c r="F133" s="150"/>
      <c r="G133" s="150"/>
      <c r="H133" s="152"/>
      <c r="I133" s="181"/>
      <c r="J133" s="108" t="s">
        <v>109</v>
      </c>
      <c r="K133" s="50" t="s">
        <v>228</v>
      </c>
      <c r="L133" s="114">
        <v>1</v>
      </c>
      <c r="M133" s="111" t="s">
        <v>232</v>
      </c>
      <c r="N133" s="93">
        <v>0</v>
      </c>
      <c r="O133" s="206">
        <f>+(N133+N134+N135+N136)/4</f>
        <v>0</v>
      </c>
      <c r="P133" s="231"/>
    </row>
    <row r="134" spans="4:17" ht="28.5" customHeight="1" thickBot="1" x14ac:dyDescent="0.2">
      <c r="D134" s="155"/>
      <c r="E134" s="155"/>
      <c r="F134" s="150"/>
      <c r="G134" s="150"/>
      <c r="H134" s="152"/>
      <c r="I134" s="182"/>
      <c r="J134" s="109"/>
      <c r="K134" s="87" t="s">
        <v>229</v>
      </c>
      <c r="L134" s="115"/>
      <c r="M134" s="112"/>
      <c r="N134" s="93">
        <v>0</v>
      </c>
      <c r="O134" s="207"/>
      <c r="P134" s="231"/>
    </row>
    <row r="135" spans="4:17" ht="28.5" customHeight="1" thickBot="1" x14ac:dyDescent="0.2">
      <c r="D135" s="155"/>
      <c r="E135" s="155"/>
      <c r="F135" s="150"/>
      <c r="G135" s="150"/>
      <c r="H135" s="152"/>
      <c r="I135" s="182"/>
      <c r="J135" s="109"/>
      <c r="K135" s="87" t="s">
        <v>231</v>
      </c>
      <c r="L135" s="115"/>
      <c r="M135" s="112"/>
      <c r="N135" s="93">
        <v>0</v>
      </c>
      <c r="O135" s="207"/>
      <c r="P135" s="231"/>
    </row>
    <row r="136" spans="4:17" ht="28.5" customHeight="1" thickBot="1" x14ac:dyDescent="0.2">
      <c r="D136" s="155"/>
      <c r="E136" s="155"/>
      <c r="F136" s="150"/>
      <c r="G136" s="150"/>
      <c r="H136" s="152"/>
      <c r="I136" s="183"/>
      <c r="J136" s="110"/>
      <c r="K136" s="88" t="s">
        <v>230</v>
      </c>
      <c r="L136" s="116"/>
      <c r="M136" s="113"/>
      <c r="N136" s="93">
        <v>0</v>
      </c>
      <c r="O136" s="208"/>
      <c r="P136" s="231"/>
    </row>
    <row r="137" spans="4:17" ht="28.5" customHeight="1" thickBot="1" x14ac:dyDescent="0.2">
      <c r="D137" s="155"/>
      <c r="E137" s="155"/>
      <c r="F137" s="150"/>
      <c r="G137" s="150"/>
      <c r="H137" s="152"/>
      <c r="I137" s="181"/>
      <c r="J137" s="108" t="s">
        <v>97</v>
      </c>
      <c r="K137" s="51" t="s">
        <v>282</v>
      </c>
      <c r="L137" s="115">
        <v>1</v>
      </c>
      <c r="M137" s="111" t="s">
        <v>108</v>
      </c>
      <c r="N137" s="93">
        <v>1</v>
      </c>
      <c r="O137" s="206">
        <f>+(N137+N138+N139+N140+N141+N142+N143)/7</f>
        <v>0.14285714285714285</v>
      </c>
      <c r="P137" s="231"/>
    </row>
    <row r="138" spans="4:17" ht="28.5" customHeight="1" thickBot="1" x14ac:dyDescent="0.2">
      <c r="D138" s="155"/>
      <c r="E138" s="155"/>
      <c r="F138" s="150"/>
      <c r="G138" s="150"/>
      <c r="H138" s="152"/>
      <c r="I138" s="182"/>
      <c r="J138" s="109"/>
      <c r="K138" s="87" t="s">
        <v>278</v>
      </c>
      <c r="L138" s="115"/>
      <c r="M138" s="112"/>
      <c r="N138" s="93">
        <v>0</v>
      </c>
      <c r="O138" s="207"/>
      <c r="P138" s="231"/>
    </row>
    <row r="139" spans="4:17" ht="28.5" customHeight="1" thickBot="1" x14ac:dyDescent="0.2">
      <c r="D139" s="155"/>
      <c r="E139" s="155"/>
      <c r="F139" s="150"/>
      <c r="G139" s="150"/>
      <c r="H139" s="152"/>
      <c r="I139" s="182"/>
      <c r="J139" s="109"/>
      <c r="K139" s="87" t="s">
        <v>283</v>
      </c>
      <c r="L139" s="115"/>
      <c r="M139" s="112"/>
      <c r="N139" s="93">
        <v>0</v>
      </c>
      <c r="O139" s="207"/>
      <c r="P139" s="231"/>
    </row>
    <row r="140" spans="4:17" ht="28.5" customHeight="1" thickBot="1" x14ac:dyDescent="0.2">
      <c r="D140" s="155"/>
      <c r="E140" s="155"/>
      <c r="F140" s="150"/>
      <c r="G140" s="150"/>
      <c r="H140" s="152"/>
      <c r="I140" s="182"/>
      <c r="J140" s="109"/>
      <c r="K140" s="87" t="s">
        <v>279</v>
      </c>
      <c r="L140" s="115"/>
      <c r="M140" s="112"/>
      <c r="N140" s="93">
        <v>0</v>
      </c>
      <c r="O140" s="207"/>
      <c r="P140" s="231"/>
    </row>
    <row r="141" spans="4:17" ht="28.5" customHeight="1" thickBot="1" x14ac:dyDescent="0.2">
      <c r="D141" s="155"/>
      <c r="E141" s="155"/>
      <c r="F141" s="150"/>
      <c r="G141" s="150"/>
      <c r="H141" s="152"/>
      <c r="I141" s="182"/>
      <c r="J141" s="109"/>
      <c r="K141" s="87" t="s">
        <v>284</v>
      </c>
      <c r="L141" s="115"/>
      <c r="M141" s="112"/>
      <c r="N141" s="93">
        <v>0</v>
      </c>
      <c r="O141" s="207"/>
      <c r="P141" s="231"/>
    </row>
    <row r="142" spans="4:17" ht="28.5" customHeight="1" thickBot="1" x14ac:dyDescent="0.2">
      <c r="D142" s="155"/>
      <c r="E142" s="155"/>
      <c r="F142" s="150"/>
      <c r="G142" s="150"/>
      <c r="H142" s="152"/>
      <c r="I142" s="182"/>
      <c r="J142" s="109"/>
      <c r="K142" s="87" t="s">
        <v>280</v>
      </c>
      <c r="L142" s="115"/>
      <c r="M142" s="112"/>
      <c r="N142" s="93">
        <v>0</v>
      </c>
      <c r="O142" s="207"/>
      <c r="P142" s="231"/>
    </row>
    <row r="143" spans="4:17" ht="28.5" customHeight="1" thickBot="1" x14ac:dyDescent="0.2">
      <c r="D143" s="155"/>
      <c r="E143" s="155"/>
      <c r="F143" s="150"/>
      <c r="G143" s="150"/>
      <c r="H143" s="152"/>
      <c r="I143" s="183"/>
      <c r="J143" s="110"/>
      <c r="K143" s="88" t="s">
        <v>281</v>
      </c>
      <c r="L143" s="116"/>
      <c r="M143" s="113"/>
      <c r="N143" s="93">
        <v>0</v>
      </c>
      <c r="O143" s="208"/>
      <c r="P143" s="231"/>
    </row>
    <row r="144" spans="4:17" ht="28.5" customHeight="1" thickBot="1" x14ac:dyDescent="0.2">
      <c r="D144" s="155"/>
      <c r="E144" s="155"/>
      <c r="F144" s="150"/>
      <c r="G144" s="150"/>
      <c r="H144" s="152"/>
      <c r="I144" s="197"/>
      <c r="J144" s="108" t="s">
        <v>124</v>
      </c>
      <c r="K144" s="57" t="s">
        <v>236</v>
      </c>
      <c r="L144" s="114">
        <v>0</v>
      </c>
      <c r="M144" s="111" t="s">
        <v>126</v>
      </c>
      <c r="N144" s="93">
        <v>1</v>
      </c>
      <c r="O144" s="206">
        <f>+(N144+N145+N146+N147+N148)/5</f>
        <v>0.22000000000000003</v>
      </c>
      <c r="P144" s="231"/>
    </row>
    <row r="145" spans="4:17" ht="28.5" customHeight="1" thickBot="1" x14ac:dyDescent="0.2">
      <c r="D145" s="155"/>
      <c r="E145" s="155"/>
      <c r="F145" s="150"/>
      <c r="G145" s="150"/>
      <c r="H145" s="152"/>
      <c r="I145" s="198"/>
      <c r="J145" s="109"/>
      <c r="K145" s="9" t="s">
        <v>237</v>
      </c>
      <c r="L145" s="115"/>
      <c r="M145" s="112"/>
      <c r="N145" s="93">
        <v>0</v>
      </c>
      <c r="O145" s="207"/>
      <c r="P145" s="231"/>
    </row>
    <row r="146" spans="4:17" ht="28.5" customHeight="1" thickBot="1" x14ac:dyDescent="0.2">
      <c r="D146" s="155"/>
      <c r="E146" s="155"/>
      <c r="F146" s="150"/>
      <c r="G146" s="150"/>
      <c r="H146" s="152"/>
      <c r="I146" s="198"/>
      <c r="J146" s="109"/>
      <c r="K146" s="9" t="s">
        <v>233</v>
      </c>
      <c r="L146" s="115"/>
      <c r="M146" s="112"/>
      <c r="N146" s="93">
        <v>0</v>
      </c>
      <c r="O146" s="207"/>
      <c r="P146" s="231"/>
    </row>
    <row r="147" spans="4:17" ht="28.5" customHeight="1" thickBot="1" x14ac:dyDescent="0.2">
      <c r="D147" s="155"/>
      <c r="E147" s="155"/>
      <c r="F147" s="150"/>
      <c r="G147" s="150"/>
      <c r="H147" s="152"/>
      <c r="I147" s="198"/>
      <c r="J147" s="109"/>
      <c r="K147" s="9" t="s">
        <v>234</v>
      </c>
      <c r="L147" s="115"/>
      <c r="M147" s="112"/>
      <c r="N147" s="93">
        <v>0</v>
      </c>
      <c r="O147" s="207"/>
      <c r="P147" s="231"/>
    </row>
    <row r="148" spans="4:17" ht="28.5" customHeight="1" thickBot="1" x14ac:dyDescent="0.2">
      <c r="D148" s="155"/>
      <c r="E148" s="155"/>
      <c r="F148" s="150"/>
      <c r="G148" s="150"/>
      <c r="H148" s="152"/>
      <c r="I148" s="199"/>
      <c r="J148" s="110"/>
      <c r="K148" s="88" t="s">
        <v>338</v>
      </c>
      <c r="L148" s="116"/>
      <c r="M148" s="113"/>
      <c r="N148" s="93">
        <v>0.1</v>
      </c>
      <c r="O148" s="208"/>
      <c r="P148" s="231"/>
    </row>
    <row r="149" spans="4:17" ht="28.5" customHeight="1" thickBot="1" x14ac:dyDescent="0.2">
      <c r="D149" s="155"/>
      <c r="E149" s="155"/>
      <c r="F149" s="150"/>
      <c r="G149" s="150"/>
      <c r="H149" s="152"/>
      <c r="I149" s="197"/>
      <c r="J149" s="108" t="s">
        <v>127</v>
      </c>
      <c r="K149" s="57" t="s">
        <v>239</v>
      </c>
      <c r="L149" s="117">
        <v>1</v>
      </c>
      <c r="M149" s="111" t="s">
        <v>125</v>
      </c>
      <c r="N149" s="93">
        <v>0</v>
      </c>
      <c r="O149" s="206">
        <f>+(N149+N150+N151+N152+N153+N154)/6</f>
        <v>0</v>
      </c>
      <c r="P149" s="231"/>
    </row>
    <row r="150" spans="4:17" ht="28.5" customHeight="1" thickBot="1" x14ac:dyDescent="0.2">
      <c r="D150" s="155"/>
      <c r="E150" s="155"/>
      <c r="F150" s="150"/>
      <c r="G150" s="150"/>
      <c r="H150" s="152"/>
      <c r="I150" s="198"/>
      <c r="J150" s="109"/>
      <c r="K150" s="9" t="s">
        <v>238</v>
      </c>
      <c r="L150" s="118"/>
      <c r="M150" s="112"/>
      <c r="N150" s="93">
        <v>0</v>
      </c>
      <c r="O150" s="207"/>
      <c r="P150" s="231"/>
    </row>
    <row r="151" spans="4:17" ht="28.5" customHeight="1" thickBot="1" x14ac:dyDescent="0.2">
      <c r="D151" s="155"/>
      <c r="E151" s="155"/>
      <c r="F151" s="150"/>
      <c r="G151" s="150"/>
      <c r="H151" s="152"/>
      <c r="I151" s="198"/>
      <c r="J151" s="109"/>
      <c r="K151" s="9" t="s">
        <v>235</v>
      </c>
      <c r="L151" s="118"/>
      <c r="M151" s="112"/>
      <c r="N151" s="93">
        <v>0</v>
      </c>
      <c r="O151" s="207"/>
      <c r="P151" s="231"/>
    </row>
    <row r="152" spans="4:17" ht="28.5" customHeight="1" thickBot="1" x14ac:dyDescent="0.2">
      <c r="D152" s="155"/>
      <c r="E152" s="155"/>
      <c r="F152" s="150"/>
      <c r="G152" s="150"/>
      <c r="H152" s="152"/>
      <c r="I152" s="198"/>
      <c r="J152" s="109"/>
      <c r="K152" s="87" t="s">
        <v>241</v>
      </c>
      <c r="L152" s="118"/>
      <c r="M152" s="112"/>
      <c r="N152" s="93">
        <v>0</v>
      </c>
      <c r="O152" s="207"/>
      <c r="P152" s="231"/>
    </row>
    <row r="153" spans="4:17" ht="28.5" customHeight="1" thickBot="1" x14ac:dyDescent="0.2">
      <c r="D153" s="155"/>
      <c r="E153" s="155"/>
      <c r="F153" s="150"/>
      <c r="G153" s="150"/>
      <c r="H153" s="152"/>
      <c r="I153" s="198"/>
      <c r="J153" s="109"/>
      <c r="K153" s="51" t="s">
        <v>242</v>
      </c>
      <c r="L153" s="118"/>
      <c r="M153" s="112"/>
      <c r="N153" s="93">
        <v>0</v>
      </c>
      <c r="O153" s="207"/>
      <c r="P153" s="231"/>
    </row>
    <row r="154" spans="4:17" ht="28.5" customHeight="1" thickBot="1" x14ac:dyDescent="0.2">
      <c r="D154" s="155"/>
      <c r="E154" s="155"/>
      <c r="F154" s="150"/>
      <c r="G154" s="126"/>
      <c r="H154" s="153"/>
      <c r="I154" s="199"/>
      <c r="J154" s="110"/>
      <c r="K154" s="52" t="s">
        <v>243</v>
      </c>
      <c r="L154" s="186"/>
      <c r="M154" s="113"/>
      <c r="N154" s="93">
        <v>0</v>
      </c>
      <c r="O154" s="208"/>
      <c r="P154" s="232"/>
    </row>
    <row r="155" spans="4:17" ht="28.5" customHeight="1" thickBot="1" x14ac:dyDescent="0.2">
      <c r="D155" s="155"/>
      <c r="E155" s="155"/>
      <c r="F155" s="150"/>
      <c r="G155" s="125" t="s">
        <v>51</v>
      </c>
      <c r="H155" s="151" t="s">
        <v>51</v>
      </c>
      <c r="I155" s="181" t="s">
        <v>52</v>
      </c>
      <c r="J155" s="122" t="s">
        <v>77</v>
      </c>
      <c r="K155" s="50" t="s">
        <v>192</v>
      </c>
      <c r="L155" s="34">
        <v>0</v>
      </c>
      <c r="M155" s="111" t="s">
        <v>85</v>
      </c>
      <c r="N155" s="93">
        <v>1</v>
      </c>
      <c r="O155" s="224">
        <f>(N155+N156+N157+N158)/4</f>
        <v>1</v>
      </c>
      <c r="P155" s="233">
        <f>+(O155+O159+O162+O164)/4</f>
        <v>0.875</v>
      </c>
    </row>
    <row r="156" spans="4:17" ht="28.5" customHeight="1" thickBot="1" x14ac:dyDescent="0.2">
      <c r="D156" s="155"/>
      <c r="E156" s="155"/>
      <c r="F156" s="150"/>
      <c r="G156" s="150"/>
      <c r="H156" s="152"/>
      <c r="I156" s="182"/>
      <c r="J156" s="123"/>
      <c r="K156" s="51" t="s">
        <v>193</v>
      </c>
      <c r="L156" s="85">
        <v>1</v>
      </c>
      <c r="M156" s="112"/>
      <c r="N156" s="93">
        <v>1</v>
      </c>
      <c r="O156" s="225"/>
      <c r="P156" s="234"/>
    </row>
    <row r="157" spans="4:17" ht="28.5" customHeight="1" thickBot="1" x14ac:dyDescent="0.2">
      <c r="D157" s="155"/>
      <c r="E157" s="155"/>
      <c r="F157" s="150"/>
      <c r="G157" s="150"/>
      <c r="H157" s="152"/>
      <c r="I157" s="182"/>
      <c r="J157" s="123"/>
      <c r="K157" s="51" t="s">
        <v>194</v>
      </c>
      <c r="L157" s="85">
        <v>4</v>
      </c>
      <c r="M157" s="112"/>
      <c r="N157" s="93">
        <v>1</v>
      </c>
      <c r="O157" s="225"/>
      <c r="P157" s="234"/>
    </row>
    <row r="158" spans="4:17" ht="28.5" customHeight="1" thickBot="1" x14ac:dyDescent="0.2">
      <c r="D158" s="155"/>
      <c r="E158" s="155"/>
      <c r="F158" s="150"/>
      <c r="G158" s="150"/>
      <c r="H158" s="152"/>
      <c r="I158" s="182"/>
      <c r="J158" s="124"/>
      <c r="K158" s="52" t="s">
        <v>195</v>
      </c>
      <c r="L158" s="86">
        <v>1</v>
      </c>
      <c r="M158" s="113"/>
      <c r="N158" s="93">
        <v>1</v>
      </c>
      <c r="O158" s="226"/>
      <c r="P158" s="234"/>
    </row>
    <row r="159" spans="4:17" ht="28.5" customHeight="1" thickBot="1" x14ac:dyDescent="0.2">
      <c r="D159" s="155"/>
      <c r="E159" s="155"/>
      <c r="F159" s="150"/>
      <c r="G159" s="150"/>
      <c r="H159" s="152"/>
      <c r="I159" s="182"/>
      <c r="J159" s="122" t="s">
        <v>72</v>
      </c>
      <c r="K159" s="50" t="s">
        <v>196</v>
      </c>
      <c r="L159" s="32">
        <v>4</v>
      </c>
      <c r="M159" s="111" t="s">
        <v>73</v>
      </c>
      <c r="N159" s="93">
        <v>1</v>
      </c>
      <c r="O159" s="206">
        <f>+(N159+N160+N161)/3</f>
        <v>1</v>
      </c>
      <c r="P159" s="234"/>
      <c r="Q159" s="236"/>
    </row>
    <row r="160" spans="4:17" ht="28.5" customHeight="1" thickBot="1" x14ac:dyDescent="0.2">
      <c r="D160" s="155"/>
      <c r="E160" s="155"/>
      <c r="F160" s="150"/>
      <c r="G160" s="150"/>
      <c r="H160" s="152"/>
      <c r="I160" s="182"/>
      <c r="J160" s="123"/>
      <c r="K160" s="51" t="s">
        <v>197</v>
      </c>
      <c r="L160" s="33">
        <v>10</v>
      </c>
      <c r="M160" s="112"/>
      <c r="N160" s="93">
        <v>1</v>
      </c>
      <c r="O160" s="207"/>
      <c r="P160" s="234"/>
      <c r="Q160" s="236"/>
    </row>
    <row r="161" spans="4:17" ht="28.5" customHeight="1" thickBot="1" x14ac:dyDescent="0.2">
      <c r="D161" s="155"/>
      <c r="E161" s="155"/>
      <c r="F161" s="150"/>
      <c r="G161" s="150"/>
      <c r="H161" s="152"/>
      <c r="I161" s="182"/>
      <c r="J161" s="124"/>
      <c r="K161" s="88" t="s">
        <v>198</v>
      </c>
      <c r="L161" s="35">
        <v>10</v>
      </c>
      <c r="M161" s="113"/>
      <c r="N161" s="93">
        <v>1</v>
      </c>
      <c r="O161" s="208"/>
      <c r="P161" s="234"/>
      <c r="Q161" s="236"/>
    </row>
    <row r="162" spans="4:17" ht="28.5" customHeight="1" thickBot="1" x14ac:dyDescent="0.2">
      <c r="D162" s="155"/>
      <c r="E162" s="155"/>
      <c r="F162" s="150"/>
      <c r="G162" s="150"/>
      <c r="H162" s="152"/>
      <c r="I162" s="182"/>
      <c r="J162" s="122" t="s">
        <v>53</v>
      </c>
      <c r="K162" s="50" t="s">
        <v>240</v>
      </c>
      <c r="L162" s="17">
        <v>2</v>
      </c>
      <c r="M162" s="111" t="s">
        <v>54</v>
      </c>
      <c r="N162" s="93">
        <v>1</v>
      </c>
      <c r="O162" s="206">
        <f>+(N162+N163)/2</f>
        <v>0.5</v>
      </c>
      <c r="P162" s="234"/>
    </row>
    <row r="163" spans="4:17" ht="28.5" customHeight="1" thickBot="1" x14ac:dyDescent="0.2">
      <c r="D163" s="155"/>
      <c r="E163" s="155"/>
      <c r="F163" s="150"/>
      <c r="G163" s="150"/>
      <c r="H163" s="152"/>
      <c r="I163" s="182"/>
      <c r="J163" s="124"/>
      <c r="K163" s="88" t="s">
        <v>199</v>
      </c>
      <c r="L163" s="27">
        <v>2</v>
      </c>
      <c r="M163" s="113"/>
      <c r="N163" s="93">
        <v>0</v>
      </c>
      <c r="O163" s="208"/>
      <c r="P163" s="234"/>
    </row>
    <row r="164" spans="4:17" ht="28.5" customHeight="1" thickBot="1" x14ac:dyDescent="0.2">
      <c r="D164" s="155"/>
      <c r="E164" s="155"/>
      <c r="F164" s="150"/>
      <c r="G164" s="150"/>
      <c r="H164" s="152"/>
      <c r="I164" s="182"/>
      <c r="J164" s="122" t="s">
        <v>93</v>
      </c>
      <c r="K164" s="50" t="s">
        <v>200</v>
      </c>
      <c r="L164" s="34">
        <v>4</v>
      </c>
      <c r="M164" s="111" t="s">
        <v>86</v>
      </c>
      <c r="N164" s="93">
        <v>1</v>
      </c>
      <c r="O164" s="206">
        <f>+(N164+N165+N166)/3</f>
        <v>1</v>
      </c>
      <c r="P164" s="234"/>
    </row>
    <row r="165" spans="4:17" ht="28.5" customHeight="1" thickBot="1" x14ac:dyDescent="0.2">
      <c r="D165" s="155"/>
      <c r="E165" s="155"/>
      <c r="F165" s="150"/>
      <c r="G165" s="150"/>
      <c r="H165" s="152"/>
      <c r="I165" s="182"/>
      <c r="J165" s="123"/>
      <c r="K165" s="87" t="s">
        <v>201</v>
      </c>
      <c r="L165" s="85">
        <v>1</v>
      </c>
      <c r="M165" s="112"/>
      <c r="N165" s="93">
        <v>1</v>
      </c>
      <c r="O165" s="207"/>
      <c r="P165" s="234"/>
    </row>
    <row r="166" spans="4:17" ht="28.5" customHeight="1" thickBot="1" x14ac:dyDescent="0.2">
      <c r="D166" s="155"/>
      <c r="E166" s="155"/>
      <c r="F166" s="150"/>
      <c r="G166" s="126"/>
      <c r="H166" s="153"/>
      <c r="I166" s="183"/>
      <c r="J166" s="124"/>
      <c r="K166" s="52" t="s">
        <v>202</v>
      </c>
      <c r="L166" s="19">
        <v>1</v>
      </c>
      <c r="M166" s="113"/>
      <c r="N166" s="93">
        <v>1</v>
      </c>
      <c r="O166" s="208"/>
      <c r="P166" s="235"/>
    </row>
    <row r="167" spans="4:17" ht="28.5" customHeight="1" thickBot="1" x14ac:dyDescent="0.2">
      <c r="D167" s="155"/>
      <c r="E167" s="155"/>
      <c r="F167" s="150"/>
      <c r="G167" s="125" t="s">
        <v>55</v>
      </c>
      <c r="H167" s="151" t="s">
        <v>56</v>
      </c>
      <c r="I167" s="105" t="s">
        <v>57</v>
      </c>
      <c r="J167" s="122" t="s">
        <v>58</v>
      </c>
      <c r="K167" s="50" t="s">
        <v>263</v>
      </c>
      <c r="L167" s="114">
        <v>1</v>
      </c>
      <c r="M167" s="111" t="s">
        <v>59</v>
      </c>
      <c r="N167" s="93">
        <v>1</v>
      </c>
      <c r="O167" s="206">
        <f>+(N167+N168+N169)/3</f>
        <v>1</v>
      </c>
      <c r="P167" s="233">
        <f>+(O167+O170+O174+O175+O176+O177)/6</f>
        <v>0.47500000000000003</v>
      </c>
    </row>
    <row r="168" spans="4:17" ht="28.5" customHeight="1" thickBot="1" x14ac:dyDescent="0.2">
      <c r="D168" s="155"/>
      <c r="E168" s="155"/>
      <c r="F168" s="150"/>
      <c r="G168" s="150"/>
      <c r="H168" s="152"/>
      <c r="I168" s="106"/>
      <c r="J168" s="123"/>
      <c r="K168" s="51" t="s">
        <v>179</v>
      </c>
      <c r="L168" s="115"/>
      <c r="M168" s="112"/>
      <c r="N168" s="93">
        <v>1</v>
      </c>
      <c r="O168" s="207"/>
      <c r="P168" s="234"/>
    </row>
    <row r="169" spans="4:17" ht="28.5" customHeight="1" thickBot="1" x14ac:dyDescent="0.2">
      <c r="D169" s="155"/>
      <c r="E169" s="155"/>
      <c r="F169" s="150"/>
      <c r="G169" s="150"/>
      <c r="H169" s="152"/>
      <c r="I169" s="106"/>
      <c r="J169" s="124"/>
      <c r="K169" s="64" t="s">
        <v>264</v>
      </c>
      <c r="L169" s="115"/>
      <c r="M169" s="113"/>
      <c r="N169" s="93">
        <v>1</v>
      </c>
      <c r="O169" s="208"/>
      <c r="P169" s="234"/>
    </row>
    <row r="170" spans="4:17" ht="28.5" customHeight="1" thickBot="1" x14ac:dyDescent="0.2">
      <c r="D170" s="155"/>
      <c r="E170" s="155"/>
      <c r="F170" s="150"/>
      <c r="G170" s="150"/>
      <c r="H170" s="152"/>
      <c r="I170" s="106"/>
      <c r="J170" s="203" t="s">
        <v>35</v>
      </c>
      <c r="K170" s="50" t="s">
        <v>180</v>
      </c>
      <c r="L170" s="114">
        <v>1</v>
      </c>
      <c r="M170" s="111" t="s">
        <v>60</v>
      </c>
      <c r="N170" s="93">
        <v>1</v>
      </c>
      <c r="O170" s="206">
        <f>+(N170+N171+N172+N173)/4</f>
        <v>0.25</v>
      </c>
      <c r="P170" s="234"/>
    </row>
    <row r="171" spans="4:17" ht="28.5" customHeight="1" thickBot="1" x14ac:dyDescent="0.2">
      <c r="D171" s="155"/>
      <c r="E171" s="155"/>
      <c r="F171" s="150"/>
      <c r="G171" s="150"/>
      <c r="H171" s="152"/>
      <c r="I171" s="106"/>
      <c r="J171" s="204"/>
      <c r="K171" s="87" t="s">
        <v>181</v>
      </c>
      <c r="L171" s="115"/>
      <c r="M171" s="112"/>
      <c r="N171" s="93">
        <v>0</v>
      </c>
      <c r="O171" s="207"/>
      <c r="P171" s="234"/>
    </row>
    <row r="172" spans="4:17" ht="28.5" customHeight="1" thickBot="1" x14ac:dyDescent="0.2">
      <c r="D172" s="155"/>
      <c r="E172" s="155"/>
      <c r="F172" s="150"/>
      <c r="G172" s="150"/>
      <c r="H172" s="152"/>
      <c r="I172" s="106"/>
      <c r="J172" s="204"/>
      <c r="K172" s="87" t="s">
        <v>265</v>
      </c>
      <c r="L172" s="115"/>
      <c r="M172" s="112"/>
      <c r="N172" s="93">
        <v>0</v>
      </c>
      <c r="O172" s="207"/>
      <c r="P172" s="234"/>
    </row>
    <row r="173" spans="4:17" ht="28.5" customHeight="1" thickBot="1" x14ac:dyDescent="0.2">
      <c r="D173" s="155"/>
      <c r="E173" s="155"/>
      <c r="F173" s="150"/>
      <c r="G173" s="150"/>
      <c r="H173" s="152"/>
      <c r="I173" s="107"/>
      <c r="J173" s="205"/>
      <c r="K173" s="88" t="s">
        <v>266</v>
      </c>
      <c r="L173" s="116"/>
      <c r="M173" s="113"/>
      <c r="N173" s="93">
        <v>0</v>
      </c>
      <c r="O173" s="208"/>
      <c r="P173" s="234"/>
    </row>
    <row r="174" spans="4:17" ht="28.5" customHeight="1" thickBot="1" x14ac:dyDescent="0.2">
      <c r="D174" s="155"/>
      <c r="E174" s="155"/>
      <c r="F174" s="150"/>
      <c r="G174" s="150"/>
      <c r="H174" s="152"/>
      <c r="I174" s="84"/>
      <c r="J174" s="94" t="s">
        <v>128</v>
      </c>
      <c r="K174" s="43" t="s">
        <v>312</v>
      </c>
      <c r="L174" s="12">
        <v>1</v>
      </c>
      <c r="M174" s="45" t="s">
        <v>146</v>
      </c>
      <c r="N174" s="93">
        <v>1</v>
      </c>
      <c r="O174" s="102">
        <f>+N174</f>
        <v>1</v>
      </c>
      <c r="P174" s="234"/>
    </row>
    <row r="175" spans="4:17" ht="28.5" customHeight="1" thickBot="1" x14ac:dyDescent="0.2">
      <c r="D175" s="155"/>
      <c r="E175" s="155"/>
      <c r="F175" s="150"/>
      <c r="G175" s="150"/>
      <c r="H175" s="152"/>
      <c r="I175" s="14"/>
      <c r="J175" s="94" t="s">
        <v>325</v>
      </c>
      <c r="K175" s="45" t="s">
        <v>326</v>
      </c>
      <c r="L175" s="11">
        <v>1</v>
      </c>
      <c r="M175" s="78" t="s">
        <v>327</v>
      </c>
      <c r="N175" s="93">
        <v>0.6</v>
      </c>
      <c r="O175" s="102">
        <f>+N175</f>
        <v>0.6</v>
      </c>
      <c r="P175" s="234"/>
    </row>
    <row r="176" spans="4:17" ht="28.5" customHeight="1" thickBot="1" x14ac:dyDescent="0.2">
      <c r="D176" s="90"/>
      <c r="E176" s="90"/>
      <c r="F176" s="150"/>
      <c r="G176" s="150"/>
      <c r="H176" s="152"/>
      <c r="I176" s="14"/>
      <c r="J176" s="94" t="s">
        <v>129</v>
      </c>
      <c r="K176" s="45" t="s">
        <v>318</v>
      </c>
      <c r="L176" s="44" t="s">
        <v>313</v>
      </c>
      <c r="M176" s="78" t="s">
        <v>319</v>
      </c>
      <c r="N176" s="93">
        <v>0</v>
      </c>
      <c r="O176" s="102">
        <f>+N176</f>
        <v>0</v>
      </c>
      <c r="P176" s="234"/>
    </row>
    <row r="177" spans="4:17" ht="28.5" customHeight="1" thickBot="1" x14ac:dyDescent="0.2">
      <c r="D177" s="90"/>
      <c r="E177" s="90"/>
      <c r="F177" s="150"/>
      <c r="G177" s="150"/>
      <c r="H177" s="152"/>
      <c r="I177" s="105"/>
      <c r="J177" s="108" t="s">
        <v>96</v>
      </c>
      <c r="K177" s="72" t="s">
        <v>306</v>
      </c>
      <c r="L177" s="118">
        <v>11</v>
      </c>
      <c r="M177" s="192" t="s">
        <v>314</v>
      </c>
      <c r="N177" s="93">
        <v>0</v>
      </c>
      <c r="O177" s="206">
        <f>+(N177+N178+N179+N180+N181+N182)/6</f>
        <v>0</v>
      </c>
      <c r="P177" s="234"/>
    </row>
    <row r="178" spans="4:17" ht="28.5" customHeight="1" thickBot="1" x14ac:dyDescent="0.2">
      <c r="D178" s="90"/>
      <c r="E178" s="90"/>
      <c r="F178" s="150"/>
      <c r="G178" s="150"/>
      <c r="H178" s="152"/>
      <c r="I178" s="106"/>
      <c r="J178" s="109"/>
      <c r="K178" s="73" t="s">
        <v>307</v>
      </c>
      <c r="L178" s="118"/>
      <c r="M178" s="193"/>
      <c r="N178" s="93">
        <v>0</v>
      </c>
      <c r="O178" s="207"/>
      <c r="P178" s="234"/>
    </row>
    <row r="179" spans="4:17" ht="28.5" customHeight="1" thickBot="1" x14ac:dyDescent="0.2">
      <c r="D179" s="90"/>
      <c r="E179" s="90"/>
      <c r="F179" s="150"/>
      <c r="G179" s="150"/>
      <c r="H179" s="152"/>
      <c r="I179" s="106"/>
      <c r="J179" s="109"/>
      <c r="K179" s="73" t="s">
        <v>308</v>
      </c>
      <c r="L179" s="118"/>
      <c r="M179" s="193"/>
      <c r="N179" s="93">
        <v>0</v>
      </c>
      <c r="O179" s="207"/>
      <c r="P179" s="234"/>
    </row>
    <row r="180" spans="4:17" ht="28.5" customHeight="1" thickBot="1" x14ac:dyDescent="0.2">
      <c r="D180" s="90"/>
      <c r="E180" s="90"/>
      <c r="F180" s="150"/>
      <c r="G180" s="150"/>
      <c r="H180" s="152"/>
      <c r="I180" s="106"/>
      <c r="J180" s="109"/>
      <c r="K180" s="73" t="s">
        <v>309</v>
      </c>
      <c r="L180" s="118"/>
      <c r="M180" s="193"/>
      <c r="N180" s="93">
        <v>0</v>
      </c>
      <c r="O180" s="207"/>
      <c r="P180" s="234"/>
    </row>
    <row r="181" spans="4:17" ht="28.5" customHeight="1" thickBot="1" x14ac:dyDescent="0.2">
      <c r="D181" s="90"/>
      <c r="E181" s="90"/>
      <c r="F181" s="150"/>
      <c r="G181" s="150"/>
      <c r="H181" s="152"/>
      <c r="I181" s="106"/>
      <c r="J181" s="109"/>
      <c r="K181" s="73" t="s">
        <v>310</v>
      </c>
      <c r="L181" s="118"/>
      <c r="M181" s="193"/>
      <c r="N181" s="93">
        <v>0</v>
      </c>
      <c r="O181" s="207"/>
      <c r="P181" s="234"/>
    </row>
    <row r="182" spans="4:17" ht="28.5" customHeight="1" thickBot="1" x14ac:dyDescent="0.2">
      <c r="D182" s="90"/>
      <c r="E182" s="90"/>
      <c r="F182" s="126"/>
      <c r="G182" s="126"/>
      <c r="H182" s="153"/>
      <c r="I182" s="107"/>
      <c r="J182" s="110"/>
      <c r="K182" s="74" t="s">
        <v>311</v>
      </c>
      <c r="L182" s="186"/>
      <c r="M182" s="194"/>
      <c r="N182" s="93">
        <v>0</v>
      </c>
      <c r="O182" s="208"/>
      <c r="P182" s="235"/>
    </row>
    <row r="183" spans="4:17" ht="28.5" customHeight="1" thickBot="1" x14ac:dyDescent="0.2">
      <c r="D183" s="132" t="s">
        <v>61</v>
      </c>
      <c r="E183" s="132" t="s">
        <v>62</v>
      </c>
      <c r="F183" s="132" t="s">
        <v>63</v>
      </c>
      <c r="G183" s="125" t="s">
        <v>100</v>
      </c>
      <c r="H183" s="200" t="s">
        <v>62</v>
      </c>
      <c r="I183" s="105"/>
      <c r="J183" s="122" t="s">
        <v>64</v>
      </c>
      <c r="K183" s="50" t="s">
        <v>141</v>
      </c>
      <c r="L183" s="135">
        <v>3</v>
      </c>
      <c r="M183" s="111" t="s">
        <v>139</v>
      </c>
      <c r="N183" s="93">
        <v>1</v>
      </c>
      <c r="O183" s="206">
        <f>+(N183+N184+N185+N186)/4</f>
        <v>1</v>
      </c>
      <c r="P183" s="239">
        <f>+(O183+O187+O191+O195+O199+O202+O205)/7</f>
        <v>0.72797619047619044</v>
      </c>
    </row>
    <row r="184" spans="4:17" ht="28.5" customHeight="1" thickBot="1" x14ac:dyDescent="0.2">
      <c r="D184" s="133"/>
      <c r="E184" s="133"/>
      <c r="F184" s="133"/>
      <c r="G184" s="150"/>
      <c r="H184" s="201"/>
      <c r="I184" s="106"/>
      <c r="J184" s="123"/>
      <c r="K184" s="87" t="s">
        <v>137</v>
      </c>
      <c r="L184" s="136"/>
      <c r="M184" s="112"/>
      <c r="N184" s="93">
        <v>1</v>
      </c>
      <c r="O184" s="207"/>
      <c r="P184" s="240"/>
    </row>
    <row r="185" spans="4:17" ht="28.5" customHeight="1" thickBot="1" x14ac:dyDescent="0.2">
      <c r="D185" s="133"/>
      <c r="E185" s="133"/>
      <c r="F185" s="133"/>
      <c r="G185" s="150"/>
      <c r="H185" s="201"/>
      <c r="I185" s="106"/>
      <c r="J185" s="123"/>
      <c r="K185" s="87" t="s">
        <v>138</v>
      </c>
      <c r="L185" s="136"/>
      <c r="M185" s="112"/>
      <c r="N185" s="93">
        <v>1</v>
      </c>
      <c r="O185" s="207"/>
      <c r="P185" s="240"/>
    </row>
    <row r="186" spans="4:17" ht="28.5" customHeight="1" thickBot="1" x14ac:dyDescent="0.2">
      <c r="D186" s="133"/>
      <c r="E186" s="133"/>
      <c r="F186" s="133"/>
      <c r="G186" s="150"/>
      <c r="H186" s="201"/>
      <c r="I186" s="107"/>
      <c r="J186" s="124"/>
      <c r="K186" s="88" t="s">
        <v>140</v>
      </c>
      <c r="L186" s="137"/>
      <c r="M186" s="113"/>
      <c r="N186" s="93">
        <v>1</v>
      </c>
      <c r="O186" s="208"/>
      <c r="P186" s="240"/>
    </row>
    <row r="187" spans="4:17" ht="28.5" customHeight="1" thickBot="1" x14ac:dyDescent="0.2">
      <c r="D187" s="133"/>
      <c r="E187" s="133"/>
      <c r="F187" s="133"/>
      <c r="G187" s="150"/>
      <c r="H187" s="201"/>
      <c r="I187" s="105"/>
      <c r="J187" s="108" t="s">
        <v>315</v>
      </c>
      <c r="K187" s="57" t="s">
        <v>190</v>
      </c>
      <c r="L187" s="91">
        <v>1</v>
      </c>
      <c r="M187" s="111" t="s">
        <v>106</v>
      </c>
      <c r="N187" s="93">
        <v>1</v>
      </c>
      <c r="O187" s="206">
        <f>+(N187+N188+N189+N190)/4</f>
        <v>0.26250000000000001</v>
      </c>
      <c r="P187" s="240"/>
    </row>
    <row r="188" spans="4:17" ht="28.5" customHeight="1" thickBot="1" x14ac:dyDescent="0.2">
      <c r="D188" s="133"/>
      <c r="E188" s="133"/>
      <c r="F188" s="133"/>
      <c r="G188" s="150"/>
      <c r="H188" s="201"/>
      <c r="I188" s="106"/>
      <c r="J188" s="109"/>
      <c r="K188" s="9" t="s">
        <v>316</v>
      </c>
      <c r="L188" s="40">
        <v>1</v>
      </c>
      <c r="M188" s="112"/>
      <c r="N188" s="93">
        <v>0.05</v>
      </c>
      <c r="O188" s="207"/>
      <c r="P188" s="240"/>
    </row>
    <row r="189" spans="4:17" ht="28.5" customHeight="1" thickBot="1" x14ac:dyDescent="0.2">
      <c r="D189" s="133"/>
      <c r="E189" s="133"/>
      <c r="F189" s="133"/>
      <c r="G189" s="150"/>
      <c r="H189" s="201"/>
      <c r="I189" s="106"/>
      <c r="J189" s="109"/>
      <c r="K189" s="9" t="s">
        <v>317</v>
      </c>
      <c r="L189" s="40">
        <v>1</v>
      </c>
      <c r="M189" s="112"/>
      <c r="N189" s="93">
        <v>0</v>
      </c>
      <c r="O189" s="207"/>
      <c r="P189" s="240"/>
    </row>
    <row r="190" spans="4:17" ht="28.5" customHeight="1" thickBot="1" x14ac:dyDescent="0.2">
      <c r="D190" s="133"/>
      <c r="E190" s="133"/>
      <c r="F190" s="133"/>
      <c r="G190" s="150"/>
      <c r="H190" s="201"/>
      <c r="I190" s="107"/>
      <c r="J190" s="110"/>
      <c r="K190" s="88" t="s">
        <v>191</v>
      </c>
      <c r="L190" s="46">
        <v>1</v>
      </c>
      <c r="M190" s="113"/>
      <c r="N190" s="93">
        <v>0</v>
      </c>
      <c r="O190" s="208"/>
      <c r="P190" s="240"/>
    </row>
    <row r="191" spans="4:17" ht="28.5" customHeight="1" thickBot="1" x14ac:dyDescent="0.2">
      <c r="D191" s="133"/>
      <c r="E191" s="133"/>
      <c r="F191" s="133"/>
      <c r="G191" s="150"/>
      <c r="H191" s="201"/>
      <c r="I191" s="105"/>
      <c r="J191" s="108" t="s">
        <v>130</v>
      </c>
      <c r="K191" s="75" t="s">
        <v>186</v>
      </c>
      <c r="L191" s="28">
        <v>1</v>
      </c>
      <c r="M191" s="111" t="s">
        <v>189</v>
      </c>
      <c r="N191" s="93">
        <v>1</v>
      </c>
      <c r="O191" s="206">
        <f>+(N191+N192+N193+N194)/4</f>
        <v>1</v>
      </c>
      <c r="P191" s="240"/>
      <c r="Q191" s="79"/>
    </row>
    <row r="192" spans="4:17" ht="28.5" customHeight="1" thickBot="1" x14ac:dyDescent="0.2">
      <c r="D192" s="133"/>
      <c r="E192" s="133"/>
      <c r="F192" s="133"/>
      <c r="G192" s="150"/>
      <c r="H192" s="201"/>
      <c r="I192" s="106"/>
      <c r="J192" s="109"/>
      <c r="K192" s="65" t="s">
        <v>185</v>
      </c>
      <c r="L192" s="95" t="s">
        <v>331</v>
      </c>
      <c r="M192" s="112"/>
      <c r="N192" s="93">
        <v>1</v>
      </c>
      <c r="O192" s="207"/>
      <c r="P192" s="240"/>
    </row>
    <row r="193" spans="4:17" ht="28.5" customHeight="1" thickBot="1" x14ac:dyDescent="0.2">
      <c r="D193" s="133"/>
      <c r="E193" s="133"/>
      <c r="F193" s="133"/>
      <c r="G193" s="150"/>
      <c r="H193" s="201"/>
      <c r="I193" s="106"/>
      <c r="J193" s="109"/>
      <c r="K193" s="65" t="s">
        <v>187</v>
      </c>
      <c r="L193" s="96" t="s">
        <v>332</v>
      </c>
      <c r="M193" s="112"/>
      <c r="N193" s="93">
        <v>1</v>
      </c>
      <c r="O193" s="207"/>
      <c r="P193" s="240"/>
      <c r="Q193" s="8"/>
    </row>
    <row r="194" spans="4:17" ht="28.5" customHeight="1" thickBot="1" x14ac:dyDescent="0.2">
      <c r="D194" s="133"/>
      <c r="E194" s="133"/>
      <c r="F194" s="133"/>
      <c r="G194" s="150"/>
      <c r="H194" s="201"/>
      <c r="I194" s="107"/>
      <c r="J194" s="110"/>
      <c r="K194" s="76" t="s">
        <v>188</v>
      </c>
      <c r="L194" s="97" t="s">
        <v>333</v>
      </c>
      <c r="M194" s="113"/>
      <c r="N194" s="93">
        <v>1</v>
      </c>
      <c r="O194" s="208"/>
      <c r="P194" s="240"/>
    </row>
    <row r="195" spans="4:17" ht="28.5" customHeight="1" thickBot="1" x14ac:dyDescent="0.2">
      <c r="D195" s="133"/>
      <c r="E195" s="133"/>
      <c r="F195" s="133"/>
      <c r="G195" s="150"/>
      <c r="H195" s="201"/>
      <c r="I195" s="105"/>
      <c r="J195" s="108" t="s">
        <v>107</v>
      </c>
      <c r="K195" s="75" t="s">
        <v>184</v>
      </c>
      <c r="L195" s="89">
        <v>1</v>
      </c>
      <c r="M195" s="111" t="s">
        <v>103</v>
      </c>
      <c r="N195" s="93">
        <v>1</v>
      </c>
      <c r="O195" s="206">
        <f>+(N195+N196+N197+N198)/4</f>
        <v>0.5</v>
      </c>
      <c r="P195" s="240"/>
    </row>
    <row r="196" spans="4:17" ht="28.5" customHeight="1" thickBot="1" x14ac:dyDescent="0.2">
      <c r="D196" s="133"/>
      <c r="E196" s="133"/>
      <c r="F196" s="133"/>
      <c r="G196" s="150"/>
      <c r="H196" s="201"/>
      <c r="I196" s="106"/>
      <c r="J196" s="109"/>
      <c r="K196" s="77" t="s">
        <v>182</v>
      </c>
      <c r="L196" s="41">
        <v>1</v>
      </c>
      <c r="M196" s="112"/>
      <c r="N196" s="93">
        <v>0.5</v>
      </c>
      <c r="O196" s="207"/>
      <c r="P196" s="240"/>
    </row>
    <row r="197" spans="4:17" ht="28.5" customHeight="1" thickBot="1" x14ac:dyDescent="0.2">
      <c r="D197" s="133"/>
      <c r="E197" s="133"/>
      <c r="F197" s="133"/>
      <c r="G197" s="150"/>
      <c r="H197" s="201"/>
      <c r="I197" s="106"/>
      <c r="J197" s="109"/>
      <c r="K197" s="77" t="s">
        <v>183</v>
      </c>
      <c r="L197" s="41">
        <v>1</v>
      </c>
      <c r="M197" s="112"/>
      <c r="N197" s="93">
        <v>0.5</v>
      </c>
      <c r="O197" s="207"/>
      <c r="P197" s="240"/>
    </row>
    <row r="198" spans="4:17" ht="28.5" customHeight="1" thickBot="1" x14ac:dyDescent="0.2">
      <c r="D198" s="133"/>
      <c r="E198" s="133"/>
      <c r="F198" s="133"/>
      <c r="G198" s="150"/>
      <c r="H198" s="201"/>
      <c r="I198" s="107"/>
      <c r="J198" s="110"/>
      <c r="K198" s="77" t="s">
        <v>334</v>
      </c>
      <c r="L198" s="31">
        <v>1</v>
      </c>
      <c r="M198" s="113"/>
      <c r="N198" s="93">
        <v>0</v>
      </c>
      <c r="O198" s="208"/>
      <c r="P198" s="240"/>
    </row>
    <row r="199" spans="4:17" ht="28.5" customHeight="1" thickBot="1" x14ac:dyDescent="0.2">
      <c r="D199" s="133"/>
      <c r="E199" s="133"/>
      <c r="F199" s="133"/>
      <c r="G199" s="150"/>
      <c r="H199" s="201"/>
      <c r="I199" s="105"/>
      <c r="J199" s="108" t="s">
        <v>132</v>
      </c>
      <c r="K199" s="75" t="s">
        <v>143</v>
      </c>
      <c r="L199" s="138">
        <v>0</v>
      </c>
      <c r="M199" s="111" t="s">
        <v>145</v>
      </c>
      <c r="N199" s="93">
        <v>1</v>
      </c>
      <c r="O199" s="206">
        <f>+(N199+N200+N201)/3</f>
        <v>1</v>
      </c>
      <c r="P199" s="240"/>
    </row>
    <row r="200" spans="4:17" ht="28.5" customHeight="1" thickBot="1" x14ac:dyDescent="0.2">
      <c r="D200" s="133"/>
      <c r="E200" s="133"/>
      <c r="F200" s="133"/>
      <c r="G200" s="150"/>
      <c r="H200" s="201"/>
      <c r="I200" s="106"/>
      <c r="J200" s="109"/>
      <c r="K200" s="77" t="s">
        <v>142</v>
      </c>
      <c r="L200" s="139"/>
      <c r="M200" s="112"/>
      <c r="N200" s="93">
        <v>1</v>
      </c>
      <c r="O200" s="207"/>
      <c r="P200" s="240"/>
    </row>
    <row r="201" spans="4:17" ht="28.5" customHeight="1" thickBot="1" x14ac:dyDescent="0.2">
      <c r="D201" s="133"/>
      <c r="E201" s="133"/>
      <c r="F201" s="133"/>
      <c r="G201" s="150"/>
      <c r="H201" s="201"/>
      <c r="I201" s="107"/>
      <c r="J201" s="110"/>
      <c r="K201" s="76" t="s">
        <v>144</v>
      </c>
      <c r="L201" s="140"/>
      <c r="M201" s="113"/>
      <c r="N201" s="93">
        <v>1</v>
      </c>
      <c r="O201" s="208"/>
      <c r="P201" s="240"/>
    </row>
    <row r="202" spans="4:17" ht="28.5" customHeight="1" thickBot="1" x14ac:dyDescent="0.2">
      <c r="D202" s="133"/>
      <c r="E202" s="133"/>
      <c r="F202" s="133"/>
      <c r="G202" s="150"/>
      <c r="H202" s="201"/>
      <c r="I202" s="105"/>
      <c r="J202" s="108" t="s">
        <v>101</v>
      </c>
      <c r="K202" s="75" t="s">
        <v>295</v>
      </c>
      <c r="L202" s="141" t="s">
        <v>131</v>
      </c>
      <c r="M202" s="147" t="s">
        <v>105</v>
      </c>
      <c r="N202" s="93">
        <v>1</v>
      </c>
      <c r="O202" s="206">
        <f>+(N202+N203+N204)/3</f>
        <v>0.33333333333333331</v>
      </c>
      <c r="P202" s="240"/>
    </row>
    <row r="203" spans="4:17" ht="28.5" customHeight="1" thickBot="1" x14ac:dyDescent="0.2">
      <c r="D203" s="133"/>
      <c r="E203" s="133"/>
      <c r="F203" s="133"/>
      <c r="G203" s="150"/>
      <c r="H203" s="201"/>
      <c r="I203" s="106"/>
      <c r="J203" s="109"/>
      <c r="K203" s="77" t="s">
        <v>296</v>
      </c>
      <c r="L203" s="142"/>
      <c r="M203" s="148"/>
      <c r="N203" s="93">
        <v>0</v>
      </c>
      <c r="O203" s="207"/>
      <c r="P203" s="240"/>
    </row>
    <row r="204" spans="4:17" ht="28.5" customHeight="1" thickBot="1" x14ac:dyDescent="0.2">
      <c r="D204" s="133"/>
      <c r="E204" s="133"/>
      <c r="F204" s="133"/>
      <c r="G204" s="150"/>
      <c r="H204" s="201"/>
      <c r="I204" s="107"/>
      <c r="J204" s="110"/>
      <c r="K204" s="76" t="s">
        <v>297</v>
      </c>
      <c r="L204" s="143"/>
      <c r="M204" s="149"/>
      <c r="N204" s="93">
        <v>0</v>
      </c>
      <c r="O204" s="208"/>
      <c r="P204" s="240"/>
    </row>
    <row r="205" spans="4:17" ht="28.5" customHeight="1" thickBot="1" x14ac:dyDescent="0.2">
      <c r="D205" s="133"/>
      <c r="E205" s="133"/>
      <c r="F205" s="133"/>
      <c r="G205" s="150"/>
      <c r="H205" s="201"/>
      <c r="I205" s="105"/>
      <c r="J205" s="108" t="s">
        <v>102</v>
      </c>
      <c r="K205" s="75" t="s">
        <v>291</v>
      </c>
      <c r="L205" s="144">
        <v>1</v>
      </c>
      <c r="M205" s="147" t="s">
        <v>104</v>
      </c>
      <c r="N205" s="93">
        <v>1</v>
      </c>
      <c r="O205" s="206">
        <f>+(N205+N206+N207+N208)/4</f>
        <v>1</v>
      </c>
      <c r="P205" s="240"/>
    </row>
    <row r="206" spans="4:17" ht="28.5" customHeight="1" thickBot="1" x14ac:dyDescent="0.2">
      <c r="D206" s="133"/>
      <c r="E206" s="133"/>
      <c r="F206" s="133"/>
      <c r="G206" s="150"/>
      <c r="H206" s="201"/>
      <c r="I206" s="106"/>
      <c r="J206" s="109"/>
      <c r="K206" s="77" t="s">
        <v>292</v>
      </c>
      <c r="L206" s="145"/>
      <c r="M206" s="148"/>
      <c r="N206" s="93">
        <v>1</v>
      </c>
      <c r="O206" s="207"/>
      <c r="P206" s="240"/>
    </row>
    <row r="207" spans="4:17" ht="28.5" customHeight="1" thickBot="1" x14ac:dyDescent="0.2">
      <c r="D207" s="133"/>
      <c r="E207" s="133"/>
      <c r="F207" s="133"/>
      <c r="G207" s="150"/>
      <c r="H207" s="201"/>
      <c r="I207" s="106"/>
      <c r="J207" s="109"/>
      <c r="K207" s="77" t="s">
        <v>293</v>
      </c>
      <c r="L207" s="145"/>
      <c r="M207" s="148"/>
      <c r="N207" s="93">
        <v>1</v>
      </c>
      <c r="O207" s="207"/>
      <c r="P207" s="240"/>
    </row>
    <row r="208" spans="4:17" ht="28.5" customHeight="1" thickBot="1" x14ac:dyDescent="0.2">
      <c r="D208" s="134"/>
      <c r="E208" s="134"/>
      <c r="F208" s="134"/>
      <c r="G208" s="126"/>
      <c r="H208" s="202"/>
      <c r="I208" s="107"/>
      <c r="J208" s="110"/>
      <c r="K208" s="76" t="s">
        <v>294</v>
      </c>
      <c r="L208" s="146"/>
      <c r="M208" s="149"/>
      <c r="N208" s="93">
        <v>1</v>
      </c>
      <c r="O208" s="208"/>
      <c r="P208" s="241"/>
    </row>
    <row r="209" spans="4:16" ht="28.5" customHeight="1" thickBot="1" x14ac:dyDescent="0.25">
      <c r="D209"/>
      <c r="E209"/>
      <c r="F209" s="6"/>
      <c r="G209" s="6"/>
      <c r="H209" s="6"/>
      <c r="I209" s="15"/>
      <c r="J209" s="4"/>
      <c r="K209" s="36" t="s">
        <v>91</v>
      </c>
      <c r="L209" s="37"/>
      <c r="M209" s="38"/>
      <c r="P209" s="99">
        <f>+(P183+P167+P155+P114+P81+P57+P33+P26+P6)/9</f>
        <v>0.49361992945326283</v>
      </c>
    </row>
    <row r="210" spans="4:16" ht="28.5" customHeight="1" x14ac:dyDescent="0.2">
      <c r="D210"/>
      <c r="E210"/>
      <c r="F210" s="6"/>
      <c r="G210" s="6"/>
      <c r="H210" s="6"/>
      <c r="I210" s="15"/>
      <c r="J210" s="15"/>
      <c r="K210" s="39"/>
      <c r="L210" s="38"/>
      <c r="M210" s="38"/>
    </row>
    <row r="211" spans="4:16" ht="28.5" customHeight="1" x14ac:dyDescent="0.15">
      <c r="K211" s="39"/>
    </row>
    <row r="213" spans="4:16" ht="28.5" customHeight="1" x14ac:dyDescent="0.15">
      <c r="P213" s="98"/>
    </row>
  </sheetData>
  <mergeCells count="276">
    <mergeCell ref="Q159:Q161"/>
    <mergeCell ref="N116:N117"/>
    <mergeCell ref="O199:O201"/>
    <mergeCell ref="O202:O204"/>
    <mergeCell ref="O205:O208"/>
    <mergeCell ref="P183:P208"/>
    <mergeCell ref="O155:O158"/>
    <mergeCell ref="P155:P166"/>
    <mergeCell ref="O167:O169"/>
    <mergeCell ref="P167:P182"/>
    <mergeCell ref="O177:O182"/>
    <mergeCell ref="O170:O173"/>
    <mergeCell ref="O183:O186"/>
    <mergeCell ref="O187:O190"/>
    <mergeCell ref="O191:O194"/>
    <mergeCell ref="P81:P113"/>
    <mergeCell ref="P114:P154"/>
    <mergeCell ref="O111:O113"/>
    <mergeCell ref="O103:O110"/>
    <mergeCell ref="O100:O102"/>
    <mergeCell ref="O93:O99"/>
    <mergeCell ref="O137:O143"/>
    <mergeCell ref="O144:O148"/>
    <mergeCell ref="O149:O154"/>
    <mergeCell ref="P57:P80"/>
    <mergeCell ref="O33:O36"/>
    <mergeCell ref="P33:P56"/>
    <mergeCell ref="O78:O80"/>
    <mergeCell ref="O72:O77"/>
    <mergeCell ref="O68:O71"/>
    <mergeCell ref="O64:O67"/>
    <mergeCell ref="O54:O56"/>
    <mergeCell ref="O57:O59"/>
    <mergeCell ref="O50:O53"/>
    <mergeCell ref="O46:O49"/>
    <mergeCell ref="P4:P5"/>
    <mergeCell ref="O6:O10"/>
    <mergeCell ref="P6:P25"/>
    <mergeCell ref="O11:O14"/>
    <mergeCell ref="O15:O19"/>
    <mergeCell ref="O20:O22"/>
    <mergeCell ref="O23:O25"/>
    <mergeCell ref="O26:O29"/>
    <mergeCell ref="O30:O32"/>
    <mergeCell ref="P26:P32"/>
    <mergeCell ref="O4:O5"/>
    <mergeCell ref="M195:M198"/>
    <mergeCell ref="L103:L110"/>
    <mergeCell ref="M167:M169"/>
    <mergeCell ref="O164:O166"/>
    <mergeCell ref="O162:O163"/>
    <mergeCell ref="O159:O161"/>
    <mergeCell ref="O37:O39"/>
    <mergeCell ref="O40:O42"/>
    <mergeCell ref="O43:O45"/>
    <mergeCell ref="O60:O63"/>
    <mergeCell ref="O90:O92"/>
    <mergeCell ref="O84:O89"/>
    <mergeCell ref="O81:O83"/>
    <mergeCell ref="O114:O117"/>
    <mergeCell ref="O118:O121"/>
    <mergeCell ref="O122:O127"/>
    <mergeCell ref="O128:O132"/>
    <mergeCell ref="O133:O136"/>
    <mergeCell ref="O195:O198"/>
    <mergeCell ref="L78:L80"/>
    <mergeCell ref="M78:M80"/>
    <mergeCell ref="M114:M117"/>
    <mergeCell ref="M93:M99"/>
    <mergeCell ref="L46:L49"/>
    <mergeCell ref="I195:I198"/>
    <mergeCell ref="I199:I201"/>
    <mergeCell ref="I202:I204"/>
    <mergeCell ref="I205:I208"/>
    <mergeCell ref="I149:I154"/>
    <mergeCell ref="I177:I182"/>
    <mergeCell ref="G114:G154"/>
    <mergeCell ref="F114:F182"/>
    <mergeCell ref="J177:J182"/>
    <mergeCell ref="J162:J163"/>
    <mergeCell ref="J164:J166"/>
    <mergeCell ref="I133:I136"/>
    <mergeCell ref="I137:I143"/>
    <mergeCell ref="I144:I148"/>
    <mergeCell ref="J114:J117"/>
    <mergeCell ref="H183:H208"/>
    <mergeCell ref="G183:G208"/>
    <mergeCell ref="F183:F208"/>
    <mergeCell ref="J170:J173"/>
    <mergeCell ref="I118:I121"/>
    <mergeCell ref="D2:M2"/>
    <mergeCell ref="I183:I186"/>
    <mergeCell ref="I187:I190"/>
    <mergeCell ref="I191:I194"/>
    <mergeCell ref="L177:L182"/>
    <mergeCell ref="M177:M182"/>
    <mergeCell ref="M155:M158"/>
    <mergeCell ref="J68:J71"/>
    <mergeCell ref="L68:L71"/>
    <mergeCell ref="M68:M71"/>
    <mergeCell ref="M162:M163"/>
    <mergeCell ref="M159:M161"/>
    <mergeCell ref="M164:M166"/>
    <mergeCell ref="J137:J143"/>
    <mergeCell ref="L137:L143"/>
    <mergeCell ref="M137:M143"/>
    <mergeCell ref="J144:J148"/>
    <mergeCell ref="J149:J154"/>
    <mergeCell ref="M144:M148"/>
    <mergeCell ref="M90:M92"/>
    <mergeCell ref="J84:J89"/>
    <mergeCell ref="M84:M89"/>
    <mergeCell ref="L84:L89"/>
    <mergeCell ref="M100:M102"/>
    <mergeCell ref="M46:M49"/>
    <mergeCell ref="J46:J49"/>
    <mergeCell ref="M50:M53"/>
    <mergeCell ref="L57:L59"/>
    <mergeCell ref="M57:M59"/>
    <mergeCell ref="J60:J63"/>
    <mergeCell ref="L60:L63"/>
    <mergeCell ref="M60:M63"/>
    <mergeCell ref="J64:J67"/>
    <mergeCell ref="L64:L67"/>
    <mergeCell ref="M64:M67"/>
    <mergeCell ref="M81:M83"/>
    <mergeCell ref="J72:J77"/>
    <mergeCell ref="M72:M77"/>
    <mergeCell ref="L72:L77"/>
    <mergeCell ref="J78:J80"/>
    <mergeCell ref="L81:L83"/>
    <mergeCell ref="J81:J83"/>
    <mergeCell ref="F57:F113"/>
    <mergeCell ref="M170:M173"/>
    <mergeCell ref="I167:I173"/>
    <mergeCell ref="K116:K117"/>
    <mergeCell ref="J122:J127"/>
    <mergeCell ref="L122:L127"/>
    <mergeCell ref="M122:M127"/>
    <mergeCell ref="J118:J121"/>
    <mergeCell ref="L128:L132"/>
    <mergeCell ref="J128:J132"/>
    <mergeCell ref="M128:M132"/>
    <mergeCell ref="L133:L136"/>
    <mergeCell ref="M133:M136"/>
    <mergeCell ref="J133:J136"/>
    <mergeCell ref="I114:I117"/>
    <mergeCell ref="L149:L154"/>
    <mergeCell ref="L144:L148"/>
    <mergeCell ref="L118:L121"/>
    <mergeCell ref="M118:M121"/>
    <mergeCell ref="I122:I127"/>
    <mergeCell ref="I128:I132"/>
    <mergeCell ref="J159:J161"/>
    <mergeCell ref="M149:M154"/>
    <mergeCell ref="J155:J158"/>
    <mergeCell ref="J103:J110"/>
    <mergeCell ref="J100:J102"/>
    <mergeCell ref="I155:I166"/>
    <mergeCell ref="J90:J92"/>
    <mergeCell ref="I100:I102"/>
    <mergeCell ref="I103:I110"/>
    <mergeCell ref="I111:I113"/>
    <mergeCell ref="L90:L92"/>
    <mergeCell ref="I50:I53"/>
    <mergeCell ref="I68:I71"/>
    <mergeCell ref="J93:J99"/>
    <mergeCell ref="L93:L99"/>
    <mergeCell ref="H81:H113"/>
    <mergeCell ref="H155:H166"/>
    <mergeCell ref="G155:G166"/>
    <mergeCell ref="G57:G113"/>
    <mergeCell ref="I64:I67"/>
    <mergeCell ref="I78:I80"/>
    <mergeCell ref="I81:I83"/>
    <mergeCell ref="I84:I89"/>
    <mergeCell ref="I90:I92"/>
    <mergeCell ref="I93:I99"/>
    <mergeCell ref="H57:H80"/>
    <mergeCell ref="I57:I59"/>
    <mergeCell ref="I60:I63"/>
    <mergeCell ref="I26:I29"/>
    <mergeCell ref="I30:I32"/>
    <mergeCell ref="J30:J32"/>
    <mergeCell ref="J50:J53"/>
    <mergeCell ref="J57:J59"/>
    <mergeCell ref="I72:I77"/>
    <mergeCell ref="J33:J36"/>
    <mergeCell ref="I33:I36"/>
    <mergeCell ref="I54:I56"/>
    <mergeCell ref="J54:J56"/>
    <mergeCell ref="J43:J45"/>
    <mergeCell ref="I43:I45"/>
    <mergeCell ref="F6:F56"/>
    <mergeCell ref="G6:G25"/>
    <mergeCell ref="G33:G56"/>
    <mergeCell ref="H6:H25"/>
    <mergeCell ref="H4:H5"/>
    <mergeCell ref="D4:G4"/>
    <mergeCell ref="D6:D56"/>
    <mergeCell ref="E6:E56"/>
    <mergeCell ref="H33:H56"/>
    <mergeCell ref="G26:G32"/>
    <mergeCell ref="H26:H32"/>
    <mergeCell ref="E183:E208"/>
    <mergeCell ref="D183:D208"/>
    <mergeCell ref="L170:L173"/>
    <mergeCell ref="J183:J186"/>
    <mergeCell ref="M183:M186"/>
    <mergeCell ref="L183:L186"/>
    <mergeCell ref="J199:J201"/>
    <mergeCell ref="L199:L201"/>
    <mergeCell ref="M199:M201"/>
    <mergeCell ref="J202:J204"/>
    <mergeCell ref="J205:J208"/>
    <mergeCell ref="L202:L204"/>
    <mergeCell ref="L205:L208"/>
    <mergeCell ref="M202:M204"/>
    <mergeCell ref="M205:M208"/>
    <mergeCell ref="G167:G182"/>
    <mergeCell ref="H167:H182"/>
    <mergeCell ref="J195:J198"/>
    <mergeCell ref="J191:J194"/>
    <mergeCell ref="M191:M194"/>
    <mergeCell ref="J187:J190"/>
    <mergeCell ref="D57:D175"/>
    <mergeCell ref="E57:E175"/>
    <mergeCell ref="H114:H154"/>
    <mergeCell ref="N4:N5"/>
    <mergeCell ref="L4:L5"/>
    <mergeCell ref="M187:M190"/>
    <mergeCell ref="L167:L169"/>
    <mergeCell ref="J167:J169"/>
    <mergeCell ref="M54:M56"/>
    <mergeCell ref="L40:L42"/>
    <mergeCell ref="M40:M42"/>
    <mergeCell ref="L43:L45"/>
    <mergeCell ref="M43:M45"/>
    <mergeCell ref="M15:M19"/>
    <mergeCell ref="M4:M5"/>
    <mergeCell ref="M37:M39"/>
    <mergeCell ref="L54:L56"/>
    <mergeCell ref="J111:J113"/>
    <mergeCell ref="J20:J22"/>
    <mergeCell ref="J40:J42"/>
    <mergeCell ref="J6:J10"/>
    <mergeCell ref="J23:J25"/>
    <mergeCell ref="M111:M113"/>
    <mergeCell ref="M103:M110"/>
    <mergeCell ref="L116:L117"/>
    <mergeCell ref="L33:L36"/>
    <mergeCell ref="J4:J5"/>
    <mergeCell ref="K4:K5"/>
    <mergeCell ref="I6:I14"/>
    <mergeCell ref="J11:J14"/>
    <mergeCell ref="J15:J19"/>
    <mergeCell ref="M6:M10"/>
    <mergeCell ref="L23:L25"/>
    <mergeCell ref="M23:M25"/>
    <mergeCell ref="M11:M14"/>
    <mergeCell ref="L50:L53"/>
    <mergeCell ref="M20:M22"/>
    <mergeCell ref="M30:M32"/>
    <mergeCell ref="M26:M29"/>
    <mergeCell ref="I20:I22"/>
    <mergeCell ref="I23:I25"/>
    <mergeCell ref="I40:I42"/>
    <mergeCell ref="M33:M36"/>
    <mergeCell ref="L37:L39"/>
    <mergeCell ref="I15:I19"/>
    <mergeCell ref="J37:J39"/>
    <mergeCell ref="I37:I39"/>
    <mergeCell ref="L20:L22"/>
    <mergeCell ref="I4:I5"/>
    <mergeCell ref="I46:I49"/>
    <mergeCell ref="J26:J29"/>
  </mergeCells>
  <printOptions horizontalCentered="1"/>
  <pageMargins left="0.23622047244094488" right="0.23622047244094488" top="0.3543307086614173" bottom="0.3543307086614173" header="0.31496062992125984" footer="0.31496062992125984"/>
  <pageSetup scale="47" fitToHeight="3" orientation="portrait" r:id="rId1"/>
  <rowBreaks count="3" manualBreakCount="3">
    <brk id="42" max="23" man="1"/>
    <brk id="80" max="23" man="1"/>
    <brk id="15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PA 2018-2019 CD dic3</vt:lpstr>
      <vt:lpstr>' PA 2018-2019 CD dic3'!Área_de_impresión</vt:lpstr>
      <vt:lpstr>' PA 2018-2019 CD dic3'!Títulos_a_imprimir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Ortiz</dc:creator>
  <cp:lastModifiedBy>Marco Gonzalez Reyes</cp:lastModifiedBy>
  <cp:lastPrinted>2018-10-31T15:40:00Z</cp:lastPrinted>
  <dcterms:created xsi:type="dcterms:W3CDTF">2016-11-23T21:40:13Z</dcterms:created>
  <dcterms:modified xsi:type="dcterms:W3CDTF">2019-07-22T16:10:11Z</dcterms:modified>
</cp:coreProperties>
</file>