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d.docs.live.net/df186da35f22a827/Comp. Yessica Solano/0. POSITIVA/2024/EPA/"/>
    </mc:Choice>
  </mc:AlternateContent>
  <xr:revisionPtr revIDLastSave="0" documentId="13_ncr:40009_{8B69F4C6-BA26-415B-AF40-BBB62D3787CB}" xr6:coauthVersionLast="47" xr6:coauthVersionMax="47" xr10:uidLastSave="{00000000-0000-0000-0000-000000000000}"/>
  <bookViews>
    <workbookView xWindow="-120" yWindow="-120" windowWidth="20730" windowHeight="11760" tabRatio="865"/>
  </bookViews>
  <sheets>
    <sheet name="ADMINISTRATIVOS" sheetId="8" r:id="rId1"/>
    <sheet name="EDUCACIÓN E INVESTIGACIÓN OP" sheetId="15" r:id="rId2"/>
    <sheet name="FAUNA Y FLORA OP" sheetId="10" r:id="rId3"/>
    <sheet name="RUIDO Y AIRE" sheetId="11" r:id="rId4"/>
    <sheet name="VERTIMIENTO" sheetId="12" r:id="rId5"/>
    <sheet name="SEGUIMIENTO" sheetId="13" r:id="rId6"/>
    <sheet name="GTC 45" sheetId="16" r:id="rId7"/>
    <sheet name="Observaciones" sheetId="9" r:id="rId8"/>
  </sheets>
  <externalReferences>
    <externalReference r:id="rId9"/>
  </externalReferences>
  <definedNames>
    <definedName name="_xlnm._FilterDatabase" localSheetId="0" hidden="1">ADMINISTRATIVOS!$A$5:$AC$5</definedName>
    <definedName name="_xlnm._FilterDatabase" localSheetId="1" hidden="1">'EDUCACIÓN E INVESTIGACIÓN OP'!$A$5:$AC$29</definedName>
    <definedName name="_xlnm._FilterDatabase" localSheetId="2" hidden="1">'FAUNA Y FLORA OP'!$A$5:$AE$35</definedName>
    <definedName name="_xlnm._FilterDatabase" localSheetId="3" hidden="1">'RUIDO Y AIRE'!$A$5:$AD$11</definedName>
    <definedName name="_xlnm._FilterDatabase" localSheetId="5" hidden="1">SEGUIMIENTO!$A$5:$AD$15</definedName>
    <definedName name="_xlnm._FilterDatabase" localSheetId="4" hidden="1">VERTIMIENTO!$A$5:$AD$18</definedName>
    <definedName name="_xlnm.Print_Area" localSheetId="0">ADMINISTRATIVOS!$A$1:$AC$59</definedName>
    <definedName name="_xlnm.Print_Area" localSheetId="1">'EDUCACIÓN E INVESTIGACIÓN OP'!$A$1:$AC$39</definedName>
    <definedName name="_xlnm.Print_Area" localSheetId="2">'FAUNA Y FLORA OP'!$A$1:$AC$57</definedName>
    <definedName name="_xlnm.Print_Area" localSheetId="3">'RUIDO Y AIRE'!$A$1:$AB$39</definedName>
    <definedName name="_xlnm.Print_Area" localSheetId="5">SEGUIMIENTO!$A$1:$AB$27</definedName>
    <definedName name="_xlnm.Print_Area" localSheetId="4">VERTIMIENTO!$A$1:$AB$29</definedName>
    <definedName name="BIOLOGICO">#REF!</definedName>
    <definedName name="Biológico">#REF!</definedName>
    <definedName name="BIOMECÁNICO">#REF!</definedName>
    <definedName name="Descripción" localSheetId="2">[1]Listas!$M$4:$M$56</definedName>
    <definedName name="DESEGURIDAD">#REF!</definedName>
    <definedName name="Efectosp" localSheetId="2">[1]Listas!$K$4:$K$9</definedName>
    <definedName name="FÍSICO">#REF!</definedName>
    <definedName name="NATURALES">#REF!</definedName>
    <definedName name="NC">#REF!</definedName>
    <definedName name="ND">#REF!</definedName>
    <definedName name="NE">#REF!</definedName>
    <definedName name="Nef" localSheetId="2">[1]Listas!$B$4:$B$7</definedName>
    <definedName name="PSICOSOCIAL">#REF!</definedName>
    <definedName name="QUÍMICO">#REF!</definedName>
    <definedName name="RIESGOS">#REF!</definedName>
    <definedName name="SEGURIDA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7" i="13" l="1"/>
  <c r="C26" i="13"/>
  <c r="B27" i="13"/>
  <c r="B26" i="13"/>
  <c r="A27" i="13"/>
  <c r="A26" i="13"/>
  <c r="A22" i="13"/>
  <c r="C29" i="12"/>
  <c r="C28" i="12"/>
  <c r="B29" i="12"/>
  <c r="B28" i="12"/>
  <c r="A29" i="12"/>
  <c r="A28" i="12"/>
  <c r="A25" i="12"/>
  <c r="C39" i="11"/>
  <c r="C38" i="11"/>
  <c r="B39" i="11"/>
  <c r="B38" i="11"/>
  <c r="A39" i="11"/>
  <c r="A38" i="11"/>
  <c r="A34" i="11"/>
  <c r="C57" i="10"/>
  <c r="C56" i="10"/>
  <c r="B57" i="10"/>
  <c r="B56" i="10"/>
  <c r="A57" i="10"/>
  <c r="A56" i="10"/>
  <c r="A52" i="10"/>
  <c r="C39" i="15"/>
  <c r="C38" i="15"/>
  <c r="B39" i="15"/>
  <c r="B38" i="15"/>
  <c r="A39" i="15"/>
  <c r="A38" i="15"/>
  <c r="A35" i="15"/>
  <c r="B35" i="15"/>
  <c r="C35" i="15"/>
  <c r="N45" i="10"/>
  <c r="Q45" i="10"/>
  <c r="R45" i="10"/>
  <c r="S45" i="10" s="1"/>
  <c r="N44" i="10"/>
  <c r="O44" i="10" s="1"/>
  <c r="Q44" i="10"/>
  <c r="R44" i="10" s="1"/>
  <c r="S44" i="10" s="1"/>
  <c r="N43" i="10"/>
  <c r="O43" i="10" s="1"/>
  <c r="N42" i="10"/>
  <c r="Q42" i="10" s="1"/>
  <c r="R42" i="10" s="1"/>
  <c r="S42" i="10" s="1"/>
  <c r="N41" i="10"/>
  <c r="O41" i="10" s="1"/>
  <c r="N40" i="10"/>
  <c r="Q40" i="10"/>
  <c r="R40" i="10"/>
  <c r="S40" i="10" s="1"/>
  <c r="N39" i="10"/>
  <c r="Q39" i="10" s="1"/>
  <c r="R39" i="10" s="1"/>
  <c r="S39" i="10" s="1"/>
  <c r="N38" i="10"/>
  <c r="Q38" i="10" s="1"/>
  <c r="R38" i="10" s="1"/>
  <c r="S38" i="10" s="1"/>
  <c r="O38" i="10"/>
  <c r="N37" i="10"/>
  <c r="Q37" i="10" s="1"/>
  <c r="R37" i="10" s="1"/>
  <c r="S37" i="10" s="1"/>
  <c r="N36" i="10"/>
  <c r="Q36" i="10" s="1"/>
  <c r="R36" i="10" s="1"/>
  <c r="S36" i="10" s="1"/>
  <c r="N28" i="15"/>
  <c r="O28" i="15" s="1"/>
  <c r="N27" i="15"/>
  <c r="N26" i="15"/>
  <c r="N25" i="15"/>
  <c r="Q25" i="15" s="1"/>
  <c r="R25" i="15" s="1"/>
  <c r="S25" i="15"/>
  <c r="N24" i="15"/>
  <c r="Q24" i="15" s="1"/>
  <c r="R24" i="15" s="1"/>
  <c r="S24" i="15" s="1"/>
  <c r="N23" i="15"/>
  <c r="O23" i="15" s="1"/>
  <c r="N22" i="15"/>
  <c r="Q22" i="15" s="1"/>
  <c r="R22" i="15" s="1"/>
  <c r="S22" i="15" s="1"/>
  <c r="N21" i="15"/>
  <c r="N20" i="15"/>
  <c r="N19" i="15"/>
  <c r="Q19" i="15" s="1"/>
  <c r="R19" i="15" s="1"/>
  <c r="S19" i="15" s="1"/>
  <c r="N31" i="8"/>
  <c r="Q31" i="8"/>
  <c r="R31" i="8" s="1"/>
  <c r="S31" i="8" s="1"/>
  <c r="N32" i="8"/>
  <c r="Q32" i="8" s="1"/>
  <c r="R32" i="8" s="1"/>
  <c r="S32" i="8" s="1"/>
  <c r="N33" i="8"/>
  <c r="O33" i="8"/>
  <c r="N34" i="8"/>
  <c r="O34" i="8" s="1"/>
  <c r="N35" i="8"/>
  <c r="Q35" i="8" s="1"/>
  <c r="R35" i="8" s="1"/>
  <c r="S35" i="8" s="1"/>
  <c r="N36" i="8"/>
  <c r="Q36" i="8" s="1"/>
  <c r="R36" i="8" s="1"/>
  <c r="S36" i="8" s="1"/>
  <c r="N37" i="8"/>
  <c r="O37" i="8" s="1"/>
  <c r="O36" i="10"/>
  <c r="O40" i="10"/>
  <c r="O24" i="15"/>
  <c r="N38" i="8"/>
  <c r="O38" i="8" s="1"/>
  <c r="N39" i="8"/>
  <c r="O39" i="8" s="1"/>
  <c r="N40" i="8"/>
  <c r="Q40" i="8" s="1"/>
  <c r="R40" i="8" s="1"/>
  <c r="S40" i="8" s="1"/>
  <c r="N41" i="8"/>
  <c r="Q41" i="8" s="1"/>
  <c r="R41" i="8" s="1"/>
  <c r="S41" i="8" s="1"/>
  <c r="N42" i="8"/>
  <c r="O42" i="8" s="1"/>
  <c r="N43" i="8"/>
  <c r="O43" i="8"/>
  <c r="N44" i="8"/>
  <c r="O44" i="8" s="1"/>
  <c r="N45" i="8"/>
  <c r="Q45" i="8" s="1"/>
  <c r="R45" i="8" s="1"/>
  <c r="S45" i="8" s="1"/>
  <c r="N46" i="8"/>
  <c r="O46" i="8" s="1"/>
  <c r="N47" i="8"/>
  <c r="Q46" i="8"/>
  <c r="R46" i="8" s="1"/>
  <c r="S46" i="8" s="1"/>
  <c r="N12" i="13"/>
  <c r="Q12" i="13" s="1"/>
  <c r="R12" i="13" s="1"/>
  <c r="S12" i="13" s="1"/>
  <c r="N11" i="12"/>
  <c r="N13" i="11"/>
  <c r="N7" i="10"/>
  <c r="O7" i="10" s="1"/>
  <c r="N21" i="10"/>
  <c r="O21" i="10" s="1"/>
  <c r="N28" i="10"/>
  <c r="Q28" i="10" s="1"/>
  <c r="R28" i="10" s="1"/>
  <c r="S28" i="10" s="1"/>
  <c r="O28" i="10"/>
  <c r="N32" i="10"/>
  <c r="N26" i="10"/>
  <c r="Q26" i="10"/>
  <c r="R26" i="10" s="1"/>
  <c r="S26" i="10" s="1"/>
  <c r="N12" i="15"/>
  <c r="Q12" i="15" s="1"/>
  <c r="R12" i="15" s="1"/>
  <c r="S12" i="15" s="1"/>
  <c r="N22" i="8"/>
  <c r="Q22" i="8"/>
  <c r="R22" i="8" s="1"/>
  <c r="S22" i="8" s="1"/>
  <c r="N24" i="8"/>
  <c r="Q24" i="8" s="1"/>
  <c r="R24" i="8" s="1"/>
  <c r="S24" i="8" s="1"/>
  <c r="N28" i="8"/>
  <c r="Q28" i="8" s="1"/>
  <c r="R28" i="8" s="1"/>
  <c r="S28" i="8" s="1"/>
  <c r="N18" i="8"/>
  <c r="O18" i="8"/>
  <c r="N11" i="8"/>
  <c r="N15" i="15"/>
  <c r="Q15" i="15" s="1"/>
  <c r="R15" i="15" s="1"/>
  <c r="S15" i="15"/>
  <c r="N8" i="15"/>
  <c r="O8" i="15" s="1"/>
  <c r="N6" i="15"/>
  <c r="Q6" i="15"/>
  <c r="R6" i="15" s="1"/>
  <c r="S6" i="15" s="1"/>
  <c r="N11" i="15"/>
  <c r="O11" i="15" s="1"/>
  <c r="N7" i="15"/>
  <c r="Q7" i="15" s="1"/>
  <c r="R7" i="15" s="1"/>
  <c r="S7" i="15" s="1"/>
  <c r="N10" i="15"/>
  <c r="Q10" i="15" s="1"/>
  <c r="R10" i="15" s="1"/>
  <c r="S10" i="15" s="1"/>
  <c r="N9" i="15"/>
  <c r="Q9" i="15" s="1"/>
  <c r="R9" i="15" s="1"/>
  <c r="S9" i="15" s="1"/>
  <c r="N18" i="15"/>
  <c r="Q18" i="15" s="1"/>
  <c r="R18" i="15" s="1"/>
  <c r="S18" i="15" s="1"/>
  <c r="N17" i="15"/>
  <c r="O17" i="15" s="1"/>
  <c r="N16" i="15"/>
  <c r="Q16" i="15" s="1"/>
  <c r="R16" i="15" s="1"/>
  <c r="S16" i="15" s="1"/>
  <c r="N14" i="15"/>
  <c r="Q14" i="15" s="1"/>
  <c r="R14" i="15" s="1"/>
  <c r="S14" i="15" s="1"/>
  <c r="N13" i="15"/>
  <c r="O13" i="15" s="1"/>
  <c r="E1" i="15"/>
  <c r="E1" i="13"/>
  <c r="E1" i="11"/>
  <c r="E1" i="12"/>
  <c r="D1" i="10"/>
  <c r="N30" i="8"/>
  <c r="O30" i="8" s="1"/>
  <c r="N29" i="8"/>
  <c r="O29" i="8" s="1"/>
  <c r="N27" i="8"/>
  <c r="Q27" i="8" s="1"/>
  <c r="R27" i="8" s="1"/>
  <c r="S27" i="8" s="1"/>
  <c r="N26" i="8"/>
  <c r="O26" i="8" s="1"/>
  <c r="N25" i="8"/>
  <c r="O25" i="8" s="1"/>
  <c r="N23" i="8"/>
  <c r="Q23" i="8"/>
  <c r="R23" i="8" s="1"/>
  <c r="S23" i="8" s="1"/>
  <c r="N21" i="8"/>
  <c r="Q21" i="8" s="1"/>
  <c r="R21" i="8" s="1"/>
  <c r="S21" i="8" s="1"/>
  <c r="N9" i="12"/>
  <c r="Q9" i="12"/>
  <c r="R9" i="12"/>
  <c r="S9" i="12" s="1"/>
  <c r="N16" i="12"/>
  <c r="O16" i="12"/>
  <c r="N17" i="12"/>
  <c r="O17" i="12" s="1"/>
  <c r="N15" i="12"/>
  <c r="Q15" i="12"/>
  <c r="R15" i="12"/>
  <c r="S15" i="12" s="1"/>
  <c r="N18" i="12"/>
  <c r="Q18" i="12"/>
  <c r="R18" i="12" s="1"/>
  <c r="S18" i="12" s="1"/>
  <c r="N14" i="12"/>
  <c r="Q14" i="12"/>
  <c r="R14" i="12"/>
  <c r="S14" i="12" s="1"/>
  <c r="N13" i="12"/>
  <c r="Q13" i="12"/>
  <c r="R13" i="12"/>
  <c r="S13" i="12" s="1"/>
  <c r="N12" i="12"/>
  <c r="Q12" i="12"/>
  <c r="R12" i="12"/>
  <c r="S12" i="12" s="1"/>
  <c r="N10" i="12"/>
  <c r="Q10" i="12"/>
  <c r="R10" i="12" s="1"/>
  <c r="S10" i="12" s="1"/>
  <c r="O10" i="12"/>
  <c r="N8" i="12"/>
  <c r="Q8" i="12"/>
  <c r="R8" i="12" s="1"/>
  <c r="S8" i="12" s="1"/>
  <c r="R7" i="12"/>
  <c r="S7" i="12"/>
  <c r="O7" i="12"/>
  <c r="N6" i="12"/>
  <c r="Q6" i="12"/>
  <c r="R6" i="12"/>
  <c r="S6" i="12" s="1"/>
  <c r="N13" i="13"/>
  <c r="O13" i="13"/>
  <c r="N11" i="13"/>
  <c r="O11" i="13" s="1"/>
  <c r="N15" i="13"/>
  <c r="Q15" i="13"/>
  <c r="R15" i="13"/>
  <c r="S15" i="13" s="1"/>
  <c r="N14" i="13"/>
  <c r="Q14" i="13"/>
  <c r="R14" i="13" s="1"/>
  <c r="S14" i="13" s="1"/>
  <c r="N10" i="13"/>
  <c r="Q10" i="13"/>
  <c r="R10" i="13"/>
  <c r="S10" i="13" s="1"/>
  <c r="N9" i="13"/>
  <c r="Q9" i="13"/>
  <c r="R9" i="13" s="1"/>
  <c r="S9" i="13" s="1"/>
  <c r="N8" i="13"/>
  <c r="R7" i="13"/>
  <c r="S7" i="13" s="1"/>
  <c r="O7" i="13"/>
  <c r="R19" i="11"/>
  <c r="S19" i="11"/>
  <c r="O19" i="11"/>
  <c r="R14" i="11"/>
  <c r="S14" i="11"/>
  <c r="O14" i="11"/>
  <c r="N6" i="13"/>
  <c r="Q6" i="13" s="1"/>
  <c r="R6" i="13" s="1"/>
  <c r="S6" i="13"/>
  <c r="N15" i="11"/>
  <c r="Q15" i="11" s="1"/>
  <c r="R15" i="11"/>
  <c r="S15" i="11" s="1"/>
  <c r="N25" i="11"/>
  <c r="Q25" i="11" s="1"/>
  <c r="R25" i="11"/>
  <c r="S25" i="11"/>
  <c r="N27" i="11"/>
  <c r="Q27" i="11" s="1"/>
  <c r="R27" i="11"/>
  <c r="S27" i="11"/>
  <c r="N26" i="11"/>
  <c r="Q26" i="11" s="1"/>
  <c r="R26" i="11" s="1"/>
  <c r="S26" i="11"/>
  <c r="N24" i="11"/>
  <c r="Q24" i="11" s="1"/>
  <c r="R24" i="11"/>
  <c r="S24" i="11" s="1"/>
  <c r="N22" i="11"/>
  <c r="Q22" i="11" s="1"/>
  <c r="R22" i="11"/>
  <c r="S22" i="11" s="1"/>
  <c r="N23" i="11"/>
  <c r="Q23" i="11" s="1"/>
  <c r="R23" i="11"/>
  <c r="S23" i="11"/>
  <c r="N21" i="11"/>
  <c r="Q21" i="11" s="1"/>
  <c r="R21" i="11" s="1"/>
  <c r="S21" i="11"/>
  <c r="N18" i="11"/>
  <c r="Q18" i="11" s="1"/>
  <c r="R18" i="11"/>
  <c r="S18" i="11" s="1"/>
  <c r="N20" i="11"/>
  <c r="Q20" i="11" s="1"/>
  <c r="R20" i="11"/>
  <c r="S20" i="11"/>
  <c r="N17" i="11"/>
  <c r="Q17" i="11" s="1"/>
  <c r="R17" i="11"/>
  <c r="S17" i="11"/>
  <c r="N10" i="11"/>
  <c r="N9" i="11"/>
  <c r="O9" i="11" s="1"/>
  <c r="N16" i="11"/>
  <c r="Q16" i="11" s="1"/>
  <c r="R16" i="11"/>
  <c r="S16" i="11"/>
  <c r="N12" i="11"/>
  <c r="Q12" i="11" s="1"/>
  <c r="R12" i="11"/>
  <c r="S12" i="11"/>
  <c r="N8" i="11"/>
  <c r="O8" i="11" s="1"/>
  <c r="N11" i="11"/>
  <c r="O11" i="11"/>
  <c r="Q11" i="11"/>
  <c r="R11" i="11" s="1"/>
  <c r="S11" i="11"/>
  <c r="N7" i="11"/>
  <c r="Q7" i="11"/>
  <c r="R7" i="11" s="1"/>
  <c r="S7" i="11"/>
  <c r="O7" i="11"/>
  <c r="N6" i="11"/>
  <c r="O6" i="11" s="1"/>
  <c r="N22" i="10"/>
  <c r="O22" i="10" s="1"/>
  <c r="Q22" i="10"/>
  <c r="R22" i="10" s="1"/>
  <c r="S22" i="10" s="1"/>
  <c r="N18" i="10"/>
  <c r="Q18" i="10"/>
  <c r="R18" i="10"/>
  <c r="S18" i="10" s="1"/>
  <c r="N19" i="10"/>
  <c r="Q19" i="10" s="1"/>
  <c r="R19" i="10" s="1"/>
  <c r="S19" i="10" s="1"/>
  <c r="N20" i="10"/>
  <c r="Q20" i="10" s="1"/>
  <c r="R20" i="10" s="1"/>
  <c r="S20" i="10" s="1"/>
  <c r="N23" i="10"/>
  <c r="O23" i="10" s="1"/>
  <c r="Q23" i="10"/>
  <c r="R23" i="10" s="1"/>
  <c r="S23" i="10" s="1"/>
  <c r="N24" i="10"/>
  <c r="Q24" i="10"/>
  <c r="R24" i="10" s="1"/>
  <c r="S24" i="10"/>
  <c r="N25" i="10"/>
  <c r="O25" i="10" s="1"/>
  <c r="N27" i="10"/>
  <c r="Q27" i="10"/>
  <c r="R27" i="10" s="1"/>
  <c r="S27" i="10" s="1"/>
  <c r="N29" i="10"/>
  <c r="Q29" i="10" s="1"/>
  <c r="R29" i="10" s="1"/>
  <c r="S29" i="10" s="1"/>
  <c r="N30" i="10"/>
  <c r="Q30" i="10"/>
  <c r="R30" i="10" s="1"/>
  <c r="S30" i="10" s="1"/>
  <c r="N31" i="10"/>
  <c r="Q31" i="10" s="1"/>
  <c r="R31" i="10" s="1"/>
  <c r="S31" i="10" s="1"/>
  <c r="N33" i="10"/>
  <c r="Q33" i="10" s="1"/>
  <c r="R33" i="10" s="1"/>
  <c r="S33" i="10" s="1"/>
  <c r="N34" i="10"/>
  <c r="Q34" i="10" s="1"/>
  <c r="R34" i="10" s="1"/>
  <c r="S34" i="10" s="1"/>
  <c r="N35" i="10"/>
  <c r="Q35" i="10"/>
  <c r="R35" i="10"/>
  <c r="S35" i="10" s="1"/>
  <c r="N17" i="10"/>
  <c r="Q17" i="10"/>
  <c r="R17" i="10"/>
  <c r="S17" i="10" s="1"/>
  <c r="N16" i="10"/>
  <c r="O16" i="10" s="1"/>
  <c r="R15" i="10"/>
  <c r="S15" i="10"/>
  <c r="O15" i="10"/>
  <c r="N14" i="10"/>
  <c r="O14" i="10" s="1"/>
  <c r="N8" i="10"/>
  <c r="Q8" i="10" s="1"/>
  <c r="R8" i="10" s="1"/>
  <c r="S8" i="10" s="1"/>
  <c r="N9" i="10"/>
  <c r="Q9" i="10" s="1"/>
  <c r="R9" i="10" s="1"/>
  <c r="S9" i="10" s="1"/>
  <c r="N10" i="10"/>
  <c r="O10" i="10"/>
  <c r="Q10" i="10"/>
  <c r="R10" i="10" s="1"/>
  <c r="S10" i="10" s="1"/>
  <c r="N11" i="10"/>
  <c r="O11" i="10" s="1"/>
  <c r="Q11" i="10"/>
  <c r="R11" i="10"/>
  <c r="S11" i="10" s="1"/>
  <c r="N12" i="10"/>
  <c r="Q12" i="10" s="1"/>
  <c r="N13" i="10"/>
  <c r="Q13" i="10" s="1"/>
  <c r="R13" i="10"/>
  <c r="S13" i="10"/>
  <c r="N6" i="10"/>
  <c r="Q6" i="10" s="1"/>
  <c r="R6" i="10" s="1"/>
  <c r="S6" i="10" s="1"/>
  <c r="N20" i="8"/>
  <c r="O20" i="8" s="1"/>
  <c r="N19" i="8"/>
  <c r="Q19" i="8" s="1"/>
  <c r="R19" i="8" s="1"/>
  <c r="S19" i="8" s="1"/>
  <c r="O19" i="8"/>
  <c r="N17" i="8"/>
  <c r="Q17" i="8" s="1"/>
  <c r="R17" i="8" s="1"/>
  <c r="S17" i="8" s="1"/>
  <c r="N16" i="8"/>
  <c r="O16" i="8" s="1"/>
  <c r="N6" i="8"/>
  <c r="O6" i="8" s="1"/>
  <c r="N15" i="8"/>
  <c r="Q15" i="8" s="1"/>
  <c r="R15" i="8" s="1"/>
  <c r="S15" i="8" s="1"/>
  <c r="N14" i="8"/>
  <c r="Q14" i="8" s="1"/>
  <c r="R14" i="8" s="1"/>
  <c r="S14" i="8" s="1"/>
  <c r="N9" i="8"/>
  <c r="O9" i="8" s="1"/>
  <c r="Q9" i="8"/>
  <c r="R9" i="8" s="1"/>
  <c r="S9" i="8" s="1"/>
  <c r="N7" i="8"/>
  <c r="O7" i="8" s="1"/>
  <c r="N13" i="8"/>
  <c r="Q13" i="8"/>
  <c r="R13" i="8" s="1"/>
  <c r="S13" i="8" s="1"/>
  <c r="N12" i="8"/>
  <c r="Q12" i="8" s="1"/>
  <c r="R12" i="8" s="1"/>
  <c r="S12" i="8" s="1"/>
  <c r="N10" i="8"/>
  <c r="O10" i="8" s="1"/>
  <c r="Q10" i="8"/>
  <c r="R10" i="8" s="1"/>
  <c r="S10" i="8" s="1"/>
  <c r="N8" i="8"/>
  <c r="Q8" i="8" s="1"/>
  <c r="R8" i="8" s="1"/>
  <c r="S8" i="8" s="1"/>
  <c r="O12" i="12"/>
  <c r="O18" i="12"/>
  <c r="O8" i="12"/>
  <c r="Q11" i="13"/>
  <c r="R11" i="13"/>
  <c r="S11" i="13" s="1"/>
  <c r="O9" i="13"/>
  <c r="O10" i="13"/>
  <c r="Q13" i="13"/>
  <c r="R13" i="13" s="1"/>
  <c r="S13" i="13"/>
  <c r="Q17" i="12"/>
  <c r="R17" i="12"/>
  <c r="S17" i="12" s="1"/>
  <c r="O25" i="11"/>
  <c r="Q16" i="12"/>
  <c r="R16" i="12" s="1"/>
  <c r="S16" i="12"/>
  <c r="O14" i="13"/>
  <c r="O30" i="10"/>
  <c r="O34" i="10"/>
  <c r="O15" i="15"/>
  <c r="O16" i="15"/>
  <c r="O14" i="15"/>
  <c r="Q9" i="11"/>
  <c r="R9" i="11"/>
  <c r="S9" i="11" s="1"/>
  <c r="O22" i="11"/>
  <c r="O24" i="10"/>
  <c r="R12" i="10"/>
  <c r="S12" i="10" s="1"/>
  <c r="Q13" i="15"/>
  <c r="R13" i="15" s="1"/>
  <c r="S13" i="15" s="1"/>
  <c r="Q17" i="15"/>
  <c r="R17" i="15" s="1"/>
  <c r="S17" i="15" s="1"/>
  <c r="O12" i="15"/>
  <c r="O23" i="8"/>
  <c r="O21" i="8"/>
  <c r="O22" i="8"/>
  <c r="O45" i="8"/>
  <c r="Q43" i="8"/>
  <c r="R43" i="8"/>
  <c r="S43" i="8" s="1"/>
  <c r="O27" i="8"/>
  <c r="Q37" i="8"/>
  <c r="R37" i="8" s="1"/>
  <c r="S37" i="8" s="1"/>
  <c r="Q30" i="8"/>
  <c r="R30" i="8" s="1"/>
  <c r="S30" i="8" s="1"/>
  <c r="Q39" i="8"/>
  <c r="R39" i="8" s="1"/>
  <c r="S39" i="8" s="1"/>
  <c r="O35" i="8"/>
  <c r="Q34" i="8"/>
  <c r="R34" i="8" s="1"/>
  <c r="S34" i="8"/>
  <c r="Q18" i="8"/>
  <c r="R18" i="8" s="1"/>
  <c r="S18" i="8" s="1"/>
  <c r="O31" i="8"/>
  <c r="Q33" i="8"/>
  <c r="R33" i="8"/>
  <c r="S33" i="8" s="1"/>
  <c r="O8" i="13"/>
  <c r="Q8" i="13"/>
  <c r="R8" i="13"/>
  <c r="S8" i="13"/>
  <c r="O32" i="8"/>
  <c r="O13" i="10"/>
  <c r="Q11" i="12"/>
  <c r="R11" i="12"/>
  <c r="S11" i="12" s="1"/>
  <c r="O11" i="12"/>
  <c r="O9" i="12"/>
  <c r="O45" i="10"/>
  <c r="O36" i="8"/>
  <c r="Q7" i="8"/>
  <c r="R7" i="8"/>
  <c r="S7" i="8" s="1"/>
  <c r="O15" i="13"/>
  <c r="O14" i="12"/>
  <c r="O10" i="15"/>
  <c r="O13" i="12"/>
  <c r="O15" i="12"/>
  <c r="Q41" i="10"/>
  <c r="R41" i="10"/>
  <c r="S41" i="10" s="1"/>
  <c r="O19" i="15"/>
  <c r="Q6" i="11"/>
  <c r="R6" i="11"/>
  <c r="S6" i="11" s="1"/>
  <c r="O13" i="8"/>
  <c r="Q38" i="8"/>
  <c r="R38" i="8" s="1"/>
  <c r="S38" i="8" s="1"/>
  <c r="Q42" i="8"/>
  <c r="R42" i="8" s="1"/>
  <c r="S42" i="8" s="1"/>
  <c r="O12" i="8"/>
  <c r="O17" i="8"/>
  <c r="Q26" i="8"/>
  <c r="R26" i="8" s="1"/>
  <c r="S26" i="8" s="1"/>
  <c r="Q44" i="8"/>
  <c r="R44" i="8" s="1"/>
  <c r="S44" i="8" s="1"/>
  <c r="O9" i="10" l="1"/>
  <c r="Q25" i="10"/>
  <c r="R25" i="10" s="1"/>
  <c r="S25" i="10" s="1"/>
  <c r="O6" i="10"/>
  <c r="O31" i="10"/>
  <c r="Q7" i="10"/>
  <c r="R7" i="10" s="1"/>
  <c r="S7" i="10" s="1"/>
  <c r="O42" i="10"/>
  <c r="Q14" i="10"/>
  <c r="R14" i="10" s="1"/>
  <c r="S14" i="10" s="1"/>
  <c r="O37" i="10"/>
  <c r="Q28" i="15"/>
  <c r="R28" i="15" s="1"/>
  <c r="S28" i="15" s="1"/>
  <c r="O18" i="15"/>
  <c r="Q11" i="15"/>
  <c r="R11" i="15" s="1"/>
  <c r="S11" i="15" s="1"/>
  <c r="Q8" i="15"/>
  <c r="R8" i="15" s="1"/>
  <c r="S8" i="15" s="1"/>
  <c r="O22" i="15"/>
  <c r="Q6" i="8"/>
  <c r="R6" i="8" s="1"/>
  <c r="S6" i="8" s="1"/>
  <c r="O40" i="8"/>
  <c r="O8" i="8"/>
  <c r="O28" i="8"/>
  <c r="Q29" i="8"/>
  <c r="R29" i="8" s="1"/>
  <c r="S29" i="8" s="1"/>
  <c r="O47" i="8"/>
  <c r="Q47" i="8"/>
  <c r="R47" i="8" s="1"/>
  <c r="S47" i="8" s="1"/>
  <c r="O20" i="10"/>
  <c r="Q20" i="8"/>
  <c r="R20" i="8" s="1"/>
  <c r="S20" i="8" s="1"/>
  <c r="O19" i="10"/>
  <c r="Q10" i="11"/>
  <c r="R10" i="11" s="1"/>
  <c r="S10" i="11" s="1"/>
  <c r="O10" i="11"/>
  <c r="O11" i="8"/>
  <c r="Q11" i="8"/>
  <c r="R11" i="8" s="1"/>
  <c r="S11" i="8" s="1"/>
  <c r="O27" i="15"/>
  <c r="Q27" i="15"/>
  <c r="R27" i="15" s="1"/>
  <c r="S27" i="15" s="1"/>
  <c r="O8" i="10"/>
  <c r="Q25" i="8"/>
  <c r="R25" i="8" s="1"/>
  <c r="S25" i="8" s="1"/>
  <c r="O13" i="11"/>
  <c r="Q13" i="11"/>
  <c r="R13" i="11" s="1"/>
  <c r="S13" i="11" s="1"/>
  <c r="O20" i="15"/>
  <c r="Q20" i="15"/>
  <c r="R20" i="15" s="1"/>
  <c r="S20" i="15" s="1"/>
  <c r="Q21" i="10"/>
  <c r="R21" i="10" s="1"/>
  <c r="S21" i="10" s="1"/>
  <c r="Q8" i="11"/>
  <c r="R8" i="11" s="1"/>
  <c r="S8" i="11" s="1"/>
  <c r="Q16" i="8"/>
  <c r="R16" i="8" s="1"/>
  <c r="S16" i="8" s="1"/>
  <c r="O26" i="11"/>
  <c r="O12" i="10"/>
  <c r="Q16" i="10"/>
  <c r="R16" i="10" s="1"/>
  <c r="S16" i="10" s="1"/>
  <c r="Q21" i="15"/>
  <c r="R21" i="15" s="1"/>
  <c r="S21" i="15" s="1"/>
  <c r="O21" i="15"/>
  <c r="O41" i="8"/>
  <c r="O32" i="10"/>
  <c r="Q32" i="10"/>
  <c r="R32" i="10" s="1"/>
  <c r="S32" i="10" s="1"/>
  <c r="O26" i="15"/>
  <c r="Q26" i="15"/>
  <c r="R26" i="15" s="1"/>
  <c r="S26" i="15" s="1"/>
  <c r="O12" i="13"/>
  <c r="O25" i="15"/>
  <c r="Q23" i="15"/>
  <c r="R23" i="15" s="1"/>
  <c r="S23" i="15" s="1"/>
  <c r="O39" i="10"/>
  <c r="Q43" i="10"/>
  <c r="R43" i="10" s="1"/>
  <c r="S43" i="10" s="1"/>
</calcChain>
</file>

<file path=xl/comments1.xml><?xml version="1.0" encoding="utf-8"?>
<comments xmlns="http://schemas.openxmlformats.org/spreadsheetml/2006/main">
  <authors>
    <author>lilimava</author>
  </authors>
  <commentList>
    <comment ref="L5" authorId="0" shapeId="0">
      <text>
        <r>
          <rPr>
            <b/>
            <sz val="9"/>
            <color indexed="81"/>
            <rFont val="Tahoma"/>
            <family val="2"/>
          </rPr>
          <t>lilimava:</t>
        </r>
        <r>
          <rPr>
            <sz val="9"/>
            <color indexed="81"/>
            <rFont val="Tahoma"/>
            <family val="2"/>
          </rPr>
          <t xml:space="preserve">
TENER EN CUENTA LAS RECOMENDACIONES PARA DEFINIR EL  NIVEL DE DEFICIENCIA EN LOS PELIGROS HIGIÉNICOS(ANEXO C-GTC. 045)</t>
        </r>
      </text>
    </comment>
    <comment ref="N5" authorId="0" shapeId="0">
      <text>
        <r>
          <rPr>
            <b/>
            <sz val="9"/>
            <color indexed="81"/>
            <rFont val="Tahoma"/>
            <family val="2"/>
          </rPr>
          <t>lilimava:</t>
        </r>
        <r>
          <rPr>
            <sz val="9"/>
            <color indexed="81"/>
            <rFont val="Tahoma"/>
            <family val="2"/>
          </rPr>
          <t xml:space="preserve">
NC= clasifique: 
1. Muy Alto (MA: entre 40-24)
2.Alto (A:entre 20-10)
3.Medio (M:entre 8-6)
4.Bajo (B:entre 4-2)</t>
        </r>
      </text>
    </comment>
    <comment ref="O5" authorId="0" shapeId="0">
      <text>
        <r>
          <rPr>
            <b/>
            <sz val="9"/>
            <color indexed="81"/>
            <rFont val="Tahoma"/>
            <family val="2"/>
          </rPr>
          <t>lilimava:</t>
        </r>
        <r>
          <rPr>
            <sz val="9"/>
            <color indexed="81"/>
            <rFont val="Tahoma"/>
            <family val="2"/>
          </rPr>
          <t xml:space="preserve">
Nivel de Probabilidad:
Muy Alto (MA): Situación deficiente con exposición continua, o muy deficiente con exposición frecuente. Normalmente la materialización del riesgo ocurre con frecuencia.
Alto (A): Situación deficiente con exposición frecuente u ocasional, o bien situación muy deficiente con exposición ocasional o esporádica. La materialización del Riesgo es posible que suceda varias veces en la vida laboral.
Medio (M): Situación deficiente con exposición esporádica, o bien situación mejorable con exposición continuada o frecuente. Es posible que suceda el daño alguna vez.
Bajo (B): Situación mejorable con exposición ocasional o esporádica, o situación sin anomalía destacable con cualquier nivel de exposición. No es esperable que se materialice el riesgo, aunque puede ser concebible.</t>
        </r>
      </text>
    </comment>
    <comment ref="P5" authorId="0" shapeId="0">
      <text>
        <r>
          <rPr>
            <b/>
            <sz val="9"/>
            <color indexed="81"/>
            <rFont val="Tahoma"/>
            <family val="2"/>
          </rPr>
          <t xml:space="preserve">Moral o catastrofico 100
Muy grave 60
Grave 25
Leve 10
</t>
        </r>
      </text>
    </comment>
    <comment ref="Q5" authorId="0" shapeId="0">
      <text>
        <r>
          <rPr>
            <b/>
            <sz val="9"/>
            <color indexed="81"/>
            <rFont val="Tahoma"/>
            <family val="2"/>
          </rPr>
          <t>lilimava:</t>
        </r>
        <r>
          <rPr>
            <sz val="9"/>
            <color indexed="81"/>
            <rFont val="Tahoma"/>
            <family val="2"/>
          </rPr>
          <t xml:space="preserve">
NIVEL DE RIESGO 
(NR = NPxNC)</t>
        </r>
      </text>
    </comment>
    <comment ref="R5" authorId="0" shapeId="0">
      <text>
        <r>
          <rPr>
            <b/>
            <sz val="9"/>
            <color indexed="81"/>
            <rFont val="Tahoma"/>
            <family val="2"/>
          </rPr>
          <t>lilimava:</t>
        </r>
        <r>
          <rPr>
            <sz val="9"/>
            <color indexed="81"/>
            <rFont val="Tahoma"/>
            <family val="2"/>
          </rPr>
          <t xml:space="preserve">
Nivel de Riesgo e Intervención:
I - Situación crítica. Suspender actividades hasta que el riesgo esté bajo control. Intervención urgente.
II - Corregir y adoptar medidas de control de inmediato. Sin embargo suspenda actividades si el nivel de riesgo está por encima o igual de 360.
III - Mejorar si es posible. Sería conveniente justificar la intervención y su rentabilidad
IV - Mantener las medidas de control existentes, pero se deberían considerar soluciones o mejoras y se deben hacer comprobaciones periódicas para asegurar que el riesgo aún es aceptable.</t>
        </r>
      </text>
    </comment>
    <comment ref="S5" authorId="0" shapeId="0">
      <text>
        <r>
          <rPr>
            <b/>
            <sz val="9"/>
            <color indexed="81"/>
            <rFont val="Tahoma"/>
            <family val="2"/>
          </rPr>
          <t>lilimava:</t>
        </r>
        <r>
          <rPr>
            <sz val="9"/>
            <color indexed="81"/>
            <rFont val="Tahoma"/>
            <family val="2"/>
          </rPr>
          <t xml:space="preserve">
Nivel de Riesgo Significado
I No Aceptable
II No Aceptable o Aceptable con control específico
III Aceptable
IV Aceptable</t>
        </r>
      </text>
    </comment>
  </commentList>
</comments>
</file>

<file path=xl/sharedStrings.xml><?xml version="1.0" encoding="utf-8"?>
<sst xmlns="http://schemas.openxmlformats.org/spreadsheetml/2006/main" count="2908" uniqueCount="619">
  <si>
    <t>CLASIFICACION</t>
  </si>
  <si>
    <t>EFECTOS POSIBLES</t>
  </si>
  <si>
    <t>CONTROLES EXISTENTES</t>
  </si>
  <si>
    <t>FUENTE</t>
  </si>
  <si>
    <t>MEDIO</t>
  </si>
  <si>
    <t>EVALUACION DEL  RIESGO</t>
  </si>
  <si>
    <t>NIVEL DE DEFICIENCIA</t>
  </si>
  <si>
    <t>NIVEL DE EXPOSICION</t>
  </si>
  <si>
    <t>INTERPRETACION DEL NIVEL DE PROBABILIDAD</t>
  </si>
  <si>
    <t>NIVEL DE CONSECUENCIA</t>
  </si>
  <si>
    <t>NIVEL DE RIESGO</t>
  </si>
  <si>
    <t>INTERPRETACION DEL NR</t>
  </si>
  <si>
    <t>VALORACION DEL RIESGO</t>
  </si>
  <si>
    <t>ACEPTABILIDAD DEL RIESGO</t>
  </si>
  <si>
    <t>CRITERIO PARA CONTROLES</t>
  </si>
  <si>
    <t>MEDIDAS DE INTERVENCION</t>
  </si>
  <si>
    <t>ELIMINACION</t>
  </si>
  <si>
    <t>SUSTITUCION</t>
  </si>
  <si>
    <t>ZONA / LUGAR</t>
  </si>
  <si>
    <t>DESCRIPCION</t>
  </si>
  <si>
    <t>PELIGRO</t>
  </si>
  <si>
    <t>ACTIVIDAD</t>
  </si>
  <si>
    <t>TRABAJADOR</t>
  </si>
  <si>
    <t>ADMINISTRATIVOS</t>
  </si>
  <si>
    <t>NIVEL DE PROBABILIDAD (NDxNE)</t>
  </si>
  <si>
    <t>TIEMPO DE EXPOSICIÓN</t>
  </si>
  <si>
    <t>Nº.DE EXPUESTOS</t>
  </si>
  <si>
    <t>CONTROLES DE INGENIERIA</t>
  </si>
  <si>
    <t>8 hrs</t>
  </si>
  <si>
    <t>1 hrs</t>
  </si>
  <si>
    <t>1hrs</t>
  </si>
  <si>
    <t>SEGUIMIENTO A LOS CONTROLES</t>
  </si>
  <si>
    <t>Se Cumple Si o No el control?</t>
  </si>
  <si>
    <t>Observaciones de la Eficacia</t>
  </si>
  <si>
    <t xml:space="preserve">RUTINARIAS
SI/NO </t>
  </si>
  <si>
    <t xml:space="preserve">Sistemas - acometidas - oficinas </t>
  </si>
  <si>
    <t xml:space="preserve">mantenimiento electrico 110 v 220 v </t>
  </si>
  <si>
    <t xml:space="preserve">Aseo general </t>
  </si>
  <si>
    <t xml:space="preserve">Conductores vehiculos </t>
  </si>
  <si>
    <t xml:space="preserve">Lanchero - transporte de personal adminitsrtivo - equipo moitero </t>
  </si>
  <si>
    <t xml:space="preserve">monitoreo - calidad de agua </t>
  </si>
  <si>
    <t xml:space="preserve">adecuacion  de animales hogares de paso y vida silvestre -animales silvetres- serpiente - mono- babillas - zorros </t>
  </si>
  <si>
    <t xml:space="preserve">Tala de arboles - jarnidero (2) </t>
  </si>
  <si>
    <t>Siembra de arboles.</t>
  </si>
  <si>
    <t xml:space="preserve">tecnicos </t>
  </si>
  <si>
    <t xml:space="preserve">Jualas. Guantes de cuero carnaza- suero antofidos) </t>
  </si>
  <si>
    <t xml:space="preserve">visitas de tecnico a construcciones documentacion -inspeccion (permisos) subsuelo </t>
  </si>
  <si>
    <t xml:space="preserve">5.1 </t>
  </si>
  <si>
    <t xml:space="preserve">Productos quimicos </t>
  </si>
  <si>
    <t xml:space="preserve">clima - fauna </t>
  </si>
  <si>
    <t xml:space="preserve">Mediciones de ruido (publico - locativo) a locales comerciales </t>
  </si>
  <si>
    <t xml:space="preserve">Laboratorio - estudios de muestra - en la bocana esta el laboratorio </t>
  </si>
  <si>
    <t xml:space="preserve">Curso de trabajo en altura </t>
  </si>
  <si>
    <t xml:space="preserve">seguimiento </t>
  </si>
  <si>
    <t xml:space="preserve">ruidos y aire </t>
  </si>
  <si>
    <t xml:space="preserve">seguimiento e intervencion en riesgo de arboles  de caida - secos </t>
  </si>
  <si>
    <t xml:space="preserve">DEPARTAMENTOS </t>
  </si>
  <si>
    <t>reforestacion - siembra de arboles y plantas - charlas 
acompalamiento tecnico cos las comunidades</t>
  </si>
  <si>
    <t xml:space="preserve">comite de parques del distrito  concepto tecnico permiso de tala y poda cuando es requerido por los contratiustas para realizar las contrucciones </t>
  </si>
  <si>
    <t xml:space="preserve">Solicitar perfiles de cargo - Leobardo </t>
  </si>
  <si>
    <t xml:space="preserve">fauna - Visitas sobre solicitudes de animales silvestre en cautiverios - </t>
  </si>
  <si>
    <t xml:space="preserve">no esta funcionando </t>
  </si>
  <si>
    <t xml:space="preserve">Seguimiento a los solitudes  de tala y poda, programa de manejo y control de plantas parasita pajarita caso urbano de cartagena (planta venosa) - tecnicos agropecuarios - ambientales - jardinero - autoriza la tala y la poda (mitigacion ambientales los jardineros) acha, escaleras, arenes y curso de trabajo de altura - toso lo debe intervenir el distrito los arboles (791 de 1996) - verifcar elementos de proteccion - arnes verifcar OPS </t>
  </si>
  <si>
    <t xml:space="preserve">salvo conducto - para tranposrte de la madera - los salvoconductos son en linea </t>
  </si>
  <si>
    <t xml:space="preserve">Animales silvestre operativos - decomisas animales silvetsre - no se tienen elementos herramientas para la recoleccion de aniameles ) tenazas - suero antifidico jaula - drogas basicas de los primeros auxilios - animales - lo devuleven a su habitat - sociendad portuaria es un sitio de paso </t>
  </si>
  <si>
    <t xml:space="preserve">atencion al publico </t>
  </si>
  <si>
    <t xml:space="preserve">riesgo locativo - asinamiento - ruido  </t>
  </si>
  <si>
    <t xml:space="preserve">vertimientos </t>
  </si>
  <si>
    <t xml:space="preserve">Area de fauna flora - reforestacion y parque </t>
  </si>
  <si>
    <t xml:space="preserve">area de cafeteria - el olor contaminacion </t>
  </si>
  <si>
    <t>los extintores siguen vencido</t>
  </si>
  <si>
    <t xml:space="preserve">Alfonso </t>
  </si>
  <si>
    <t xml:space="preserve">Aire: 6 estaciones de monitereo - en altura soteas una a nivel de suelo
Riesgo: altura, escalera  exterenas - subir a la sotea.
Cambio de filtrro - monatje desmonstaje. Calibracion - toman lecturas para medir calida de aires - 
cambio de firltro en el laborario pocentaje de contaminacion 
Tecnico: Profesional en ambiente e higiene y sitemas </t>
  </si>
  <si>
    <t xml:space="preserve">Atencion de quejas - emision de rudiso por atecatos sonosros, plantas elcetricas, condesandora de aires - actvidadad intundrial </t>
  </si>
  <si>
    <t xml:space="preserve">controles operativos de ruido de fuentes fijas y moviles. Demonte de equipo - parlantes - a fuentes moviles -  resondaores . Educacion ambiental - realizar mediciones- sonometro solo a fuentes fijas </t>
  </si>
  <si>
    <t>permiso para publicidad - vallas pblicitarias- permiso vistto bueno - control de pliublidad movil - contaminacion visual 
acuerdo 041 - 640</t>
  </si>
  <si>
    <t xml:space="preserve">visitas a los CDA evaluacion a de gases equipos anlaizadores de gases  - documentos - pruebas </t>
  </si>
  <si>
    <t xml:space="preserve">aprobacion para la licencia construcciones avaluaciones para manejo ambiental   - verifcaciones en obras AI </t>
  </si>
  <si>
    <t>SI</t>
  </si>
  <si>
    <t>BIOLÓGICO: Virus, bacterias, hongos</t>
  </si>
  <si>
    <t>Enfermedades infectocontagiosas.</t>
  </si>
  <si>
    <t>-</t>
  </si>
  <si>
    <t>Fumigaciones trimestrales;
Mantenimiento a jardines y zonas verdes;
Control Ambiental.</t>
  </si>
  <si>
    <t>Capacitaciones sobre autocuidado y reporte de condiciones inseguras</t>
  </si>
  <si>
    <t>QUÍMICO: Material particulado</t>
  </si>
  <si>
    <t>Tos e irritación temporal leve</t>
  </si>
  <si>
    <t xml:space="preserve">Humectación del material. </t>
  </si>
  <si>
    <t>Barreras ambientales, barreras naturales.</t>
  </si>
  <si>
    <t>Dotación de elementos de protección personal; Capacitaciones, charlas de seguridad.</t>
  </si>
  <si>
    <t>Uso de computadoras</t>
  </si>
  <si>
    <t>FÍSICO: Radiaciones no ionizantes (láser, ultravioleta infrarroja)</t>
  </si>
  <si>
    <t>Fatiga e incomodidad ocular</t>
  </si>
  <si>
    <t>Ajuste del equipo en cuanto a distancia, posición, ajuste de brillo e intensidad y control de contraste del monitor</t>
  </si>
  <si>
    <t>Exámenes Medicos Ocupacionales (Oftalmológico); Descansos/ Pausas; Capacitaciones sobre la conservación visual.</t>
  </si>
  <si>
    <t>Ruido proveniente de los demás vehículos en la vía,  bocinas de los vehículos, maquinas. etc</t>
  </si>
  <si>
    <t>FÍSICO: Ruido (impacto intermitente y continuo)</t>
  </si>
  <si>
    <t xml:space="preserve">Fatiga auditiva, disminución de la capacidad auditiva. </t>
  </si>
  <si>
    <t xml:space="preserve">Protectores auditivos; Charlas diarias de prevención; Programa de Capacitaciones. </t>
  </si>
  <si>
    <t>presencia de cables de energía, sustancias combustibles.</t>
  </si>
  <si>
    <t>CONDICIONES DE SEGURIDAD: Tecnológico (explosión, fuga, derrame, incendio)</t>
  </si>
  <si>
    <t>Incendios, Quemaduras, Asfixia, muerte.</t>
  </si>
  <si>
    <t>Mantenimiento preventivo a los equipos.</t>
  </si>
  <si>
    <t>sistema de detección de humo, extintores portátiles.</t>
  </si>
  <si>
    <t>divulgacion de peligros y riesgos, ruta de evacuación y punto de encuentro.</t>
  </si>
  <si>
    <t>Movimientos repetitivos por manejo de computador.
Posturas prolongadas (sentado)</t>
  </si>
  <si>
    <t>BIOMECANICOS: Carga Dinámica por Movimientos Repetitivos</t>
  </si>
  <si>
    <t xml:space="preserve">Síndrome del túnel carpiano; inflamación de tendones.
Dolor de cuello, hombros, espalda. Trastornos musculoesqueléticos. </t>
  </si>
  <si>
    <t>Diseño adecuado de puesto de trabajo con relación a silla y altura del escritorio.</t>
  </si>
  <si>
    <t xml:space="preserve">Exámenes Medicos Ocupacionales; Programa de pausas activas; Capacitaciones, charlas; Inducción de seguridad; Sistema de vigilancia musculoesquelético. </t>
  </si>
  <si>
    <t>CONDICIONES DE SEGURIDAD: Accidentes de tránsito</t>
  </si>
  <si>
    <t>Condiciones de tarea, carga mental.</t>
  </si>
  <si>
    <t>PSICOSOCIAL: Condiciones de la tarea (carga mental, contenido de la tarea, demandas emocionales, sistemas de control, definición de roles, monotonía, etc).</t>
  </si>
  <si>
    <t>Signos de ansiedad en sus primeras etapas (nivel psíquico) que trae como consecuencias problemas cardiovasculares e incluso enfermedades coronarias (nivel físico).</t>
  </si>
  <si>
    <t>Programa de riesgo psico laboral</t>
  </si>
  <si>
    <t>Locativos: Riesgo de golpes contra objetos que se deben normalmente a: Tropezones con cables, de ordenadores, etc.; Golpes en las piernas con cajones mal cerrados, con objetos que se encuentren en los lugares de paso, etc.</t>
  </si>
  <si>
    <t>CONDICIONES DE SEGURIDAD: Locativo (Almacenamiento inadecuado, condiciones de orden y aseo)</t>
  </si>
  <si>
    <t>Luxaciones, torceduras, esguinces,
distensiones y traumatismos superficiales.</t>
  </si>
  <si>
    <t>Puesto de trabajo con espacios adecuados.</t>
  </si>
  <si>
    <t>Señalización de pisos húmedos.</t>
  </si>
  <si>
    <t>Capacitaciones sobre autocuidado, actos seguros y reporte de condiciones inseguras</t>
  </si>
  <si>
    <t>Transito por vías publicas. Zonas con índices de inseguridad.</t>
  </si>
  <si>
    <t>CONDICIONES DE SEGURIDAD: Públicos (Robos, atracos, asaltos, atentados, desorden público, etc.)</t>
  </si>
  <si>
    <t xml:space="preserve">Atracos, atropellamiento. Lesiones traumáticas, </t>
  </si>
  <si>
    <t>Ninguna</t>
  </si>
  <si>
    <t xml:space="preserve">Capacitacion sobre riesgos públicos 
Transporte en vehículos contratados por la empresa </t>
  </si>
  <si>
    <t xml:space="preserve">Desplazamiento de personal en áreas con presencia de vehículos y equipos </t>
  </si>
  <si>
    <t>atropellamiento. Lesiones traumáticas, muerte.</t>
  </si>
  <si>
    <t xml:space="preserve">Señalización de áreas </t>
  </si>
  <si>
    <t xml:space="preserve">Divulgacion del riesgo </t>
  </si>
  <si>
    <t>Incendio, limitación con establecimientos vecinos
Uso de Materiales Combustibles (papel, cartón y madera, toma de combustible) Incendio</t>
  </si>
  <si>
    <t>Quemaduras de 1,2,3 grado</t>
  </si>
  <si>
    <t>Extintores
Gabinete de contra incendio</t>
  </si>
  <si>
    <t>Formación en manejo de extintores a los brigadista contra incendios y plan de emergencia</t>
  </si>
  <si>
    <t xml:space="preserve">Peligro de caída desde diferente nivel, Presencia de espacios y/o vacíos </t>
  </si>
  <si>
    <t>CONDICIONES DE SEGURIDAD: Locativo (Caída a diferente nivel)</t>
  </si>
  <si>
    <t>fracturas, politraumatismos, muertes.</t>
  </si>
  <si>
    <t>Antideslizantes en Escaleras y pasamanos</t>
  </si>
  <si>
    <t xml:space="preserve">Divulgacion del peligros de caída desde diferente nivel y medidas de prevencion </t>
  </si>
  <si>
    <t>Manchas y quemaduras en la piel,  lesiones en ojos, dermatitis y deshidratación.</t>
  </si>
  <si>
    <t>EPP. Camisa Manga  Larga, Gafas de Seguridad con filtro solar, Casco de Seguridad</t>
  </si>
  <si>
    <t>Manipulación inadecuada de  equipos y herramientas.</t>
  </si>
  <si>
    <t>CONDICIONES DE SEGURIDAD: Mecánico (Superficies cortantes)</t>
  </si>
  <si>
    <t>Cortes, laceraciones, golpes.</t>
  </si>
  <si>
    <t>Inspecciones de seguridad a herramientas y equipos</t>
  </si>
  <si>
    <t>EPP. Camisa Manga  Larga, Gafas de Seguridad, Guantes.</t>
  </si>
  <si>
    <t xml:space="preserve">Tormentas eléctricas, vientos fuertes </t>
  </si>
  <si>
    <t>Golpes, Fracturas, daño a las instalaciones.</t>
  </si>
  <si>
    <t>Inspecciones a infraestructura</t>
  </si>
  <si>
    <t>Capacitación en reporte de condiciones inseguras.</t>
  </si>
  <si>
    <t>Control de vectores y fumigaciones.</t>
  </si>
  <si>
    <t>Educar y capacitar en cultura del autocuidado;
Programa de vacunación-</t>
  </si>
  <si>
    <t>Dotar los botiquines con repelentes.</t>
  </si>
  <si>
    <t xml:space="preserve">Educar y capacitar en cultura del autocuidado y el uso de los elementos de protección personal. </t>
  </si>
  <si>
    <t>Mascarilla desechable.</t>
  </si>
  <si>
    <t xml:space="preserve">Programa de pausas activas y capacitaciones referentes a la conservación visual. </t>
  </si>
  <si>
    <t xml:space="preserve">Encauchetar cables energizados,  </t>
  </si>
  <si>
    <t xml:space="preserve">Programa de inspecciones a infraestructura, mantenimiento a equipos de computo.  conformación y capacitar y entrenar a las Brigadas de Emergencias en   respuesta ante emergencias. Capacitar en temas como primeros auxilios, contra incendio y evacuación y rescate. Se deben instalar, señalizar y distribuir estratégicamente extintores en todas las áreas de la empresa. </t>
  </si>
  <si>
    <t>Procurar tener en el sitio de trabajo los elementos necesarios para combatir una emergencia como son Extintor, Camilla, Silbato, linternas, herramientas como hachas, entre otras relacionadas en el plan de emergencia</t>
  </si>
  <si>
    <t>Educar y capacitar en cultura de autocuidado y Pausas activas</t>
  </si>
  <si>
    <t xml:space="preserve">Cumplimiento Plan de Tráfico Capacitación Manejo Defensivo para conductores.
Charla de inicio de jornada.
Zonas de tránsito vehicular y peatonal delimitadas. </t>
  </si>
  <si>
    <t>Uso de la buseta interna para desplazamiento</t>
  </si>
  <si>
    <t xml:space="preserve">Programa de riesgo psico laboral;
Programa de Bienestar. </t>
  </si>
  <si>
    <t>Educar y capacitar en cultura del autocuidado y condiciones seguras;
Programa de inspecciones periódicas.</t>
  </si>
  <si>
    <t>Contar con listado de emergencias de policía y CAI de la zona. Capacitación sobre riesgo público. En caso de que se presenten atracos cuando se desplacen en vía publica no poner resistencia. Mantener el sistema de vigilancia.</t>
  </si>
  <si>
    <t>Seguir con la implementación del programa de inspección a los equipos,  en donde se detectan fallas en su funcionamiento</t>
  </si>
  <si>
    <t xml:space="preserve">Capacitar / Sensibilización en los efectos de la radiación solar  en la salud y las medidas de control existentes en la empresa. Usar protector solar cuando se exponga al sol. Realizar exámenes médicos periódicos. Programa de hidratación (Suministro de bebidas hidratantes y puntos de hidratación). </t>
  </si>
  <si>
    <t>Camisa Manga  Larga, Gafas de Seguridad con filtro solar, Casco de Seguridad</t>
  </si>
  <si>
    <t>Capacitar al personal en riesgo mecánico, manejo seguro de herramientas, prevención en lesiones en manos. Realizar inspecciones a personal.</t>
  </si>
  <si>
    <t>Suministro de EPP</t>
  </si>
  <si>
    <t xml:space="preserve">Conformar,  capacitar y entrenar a las Brigadas  en   respuesta ante una emergencia                                                           Capacitar en reporte de condiciones inseguras, primeros auxilios. Inspeccionar las áreas, (resistencia y seguridad de las instalaciones que  pueden ser vulnerables.)        </t>
  </si>
  <si>
    <t>EQUIPOS DE PROTECCIÓN PERSONAL (EPP</t>
  </si>
  <si>
    <t>FENÓMENOS NATURALES: Sismo, Terremoto, Vendaval, Inundación, Derrumbe, Precipitaciones</t>
  </si>
  <si>
    <t xml:space="preserve">Exposición a virus, bacterias, picaduras de insectos, mordeduras, fluidos o excrementos por aseo a las instalaciones </t>
  </si>
  <si>
    <t>Desordenes de trauma acumulativo, lesiones del sistema musculo esquelético, alteraciones en músculos y tendones.</t>
  </si>
  <si>
    <t>Manipulación de, carretilla con residuos de jardinería  y durante el  traslado  con las herramientas  a los puntos de jardinería.</t>
  </si>
  <si>
    <t>Físico - Radiaciones Ionizantes</t>
  </si>
  <si>
    <t>Condiciones de seguridad - Mecánico - Herramientas</t>
  </si>
  <si>
    <t xml:space="preserve">Proyección de partículas que se desprenden durante el corte del césped </t>
  </si>
  <si>
    <t xml:space="preserve">Laceraciones, golpes. </t>
  </si>
  <si>
    <t>Condiciones de seguridad - Locativo</t>
  </si>
  <si>
    <t>Biológico - Picaduras -Mordeduras</t>
  </si>
  <si>
    <t xml:space="preserve">Picadura de insectos durante la poda de arbustos y ramajeo </t>
  </si>
  <si>
    <t>Alternar labores durante la jornada, descansos y pausas durante la jornada</t>
  </si>
  <si>
    <t>Programa de pausas activas, capacitaciones</t>
  </si>
  <si>
    <t>_</t>
  </si>
  <si>
    <t>Vacunas</t>
  </si>
  <si>
    <t>Adecuación ergonómica del puesto de trabajo.</t>
  </si>
  <si>
    <t>Inspección del estado de los equipos (guardas de seguridad, deterioro de estas) cambio y reposición.</t>
  </si>
  <si>
    <t>Capacitar al personal en riesgo mecánico, manejo seguro de equipos de corte, prevención en lesiones oculares</t>
  </si>
  <si>
    <t>Suministro de elementos de protección personal (protector facial, corporal. guantes de seguridad tipo soldador), obtener ficha técnica  de seguridad y verificar su uso.</t>
  </si>
  <si>
    <t xml:space="preserve">Manipulación inadecuada de  equipos y herramientas de oficina </t>
  </si>
  <si>
    <t>BIOMECANICOS: Carga dinámica por esfuerzos</t>
  </si>
  <si>
    <t>Manejo  de herramientas ( tenazas)</t>
  </si>
  <si>
    <t xml:space="preserve">Capacitacion sobre riesgos públicos </t>
  </si>
  <si>
    <t>Lazos de ahorque, Redes de captura, Caja de
transporte, Guardamanos
o chinguillos</t>
  </si>
  <si>
    <t xml:space="preserve">Diseño de un procedimiento para el control de animales en cautiverios </t>
  </si>
  <si>
    <t>Picadura de insectos durante la siembra de arboles</t>
  </si>
  <si>
    <t>Condiciones de seguridad - Trabajo en alturas</t>
  </si>
  <si>
    <t>Golpes, fracturas  y lesiones de severidad por caídas, muerte.</t>
  </si>
  <si>
    <t>Uso de EPP para trabajo en alturas</t>
  </si>
  <si>
    <t>Remoción de materiales o sustancias que incrementen el riesgo de caída (barro, aceite) - Mantener despejadas, limpias y libre de obstáculos las áreas de circulación</t>
  </si>
  <si>
    <t xml:space="preserve">Exposición a material particulado y a polvos inorgánicos por aseo a las instalaciones </t>
  </si>
  <si>
    <t>Casco urbano de Cartagena</t>
  </si>
  <si>
    <t xml:space="preserve">Implementar Sistema de vigilancia epidemiológico para la prevención de lesiones osteomusculares. Realizar pausas activas durante la jornada laboral. Capacitacion en higiene postural. Realizar Inspecciones a Puesto de Trabajo e implementación de los planes de accion.Realizar exámenes periódico ocupacional de función musculo esquelética  </t>
  </si>
  <si>
    <t>Exposición al sol
actividades de adecuación de las zonas verdes</t>
  </si>
  <si>
    <t xml:space="preserve">Mantener despejadas, limpias y libre de obstáculos las áreas de circulación. Realizar mantenimiento a las escaleras remplazar cintas antideslizante de los peldaños que se encuentren desgastadas. Capacitación en identificación y reporte de condiciones peligrosas, identificacion de peligros y riesgos. Orden y aseo. colocar señalización del uso de las barandas de la escalera , Demarcaciones, Mantenimiento preventivo de las instalaciones.  </t>
  </si>
  <si>
    <t>alergias, irritación, molestias temporal.</t>
  </si>
  <si>
    <t>Control de plagas y roedores en el área de r/m</t>
  </si>
  <si>
    <t xml:space="preserve">Se diseñara e implementara un plan de control de plagas. Sensibilización al personal sobre el riesgo, inspecciones en el área de trabajo, botiquín de primeros auxilios, Campañas de vacunación. Se debe realizar jornadas de vacunación (Influenza, tétano, difteria) </t>
  </si>
  <si>
    <t>Exposición a material particulado y a polvos inorgánicos por polución de arboles</t>
  </si>
  <si>
    <t>Inspección de equipos de trabajo en altura</t>
  </si>
  <si>
    <t>Para la ejecución de actividades en alturas iguales o superiores a 1.5 metros, se deben utilizar equipo anti caída o diseños adecuado de ingeniería, Estandarización de trabajo, programa de protección contra caídas, plan de rescate. seguir con la  Implementación del programa de gestión para tareas de alto riesgo (trabajo en altura), capacitar, certificar al personal en trabajos de alturas. Permisos de trabajo</t>
  </si>
  <si>
    <t xml:space="preserve">Uso de Epp contra caídas
</t>
  </si>
  <si>
    <t xml:space="preserve">Operativos sobre solicitudes de animales silvestre en cautiverios, traslados de la especies a centro de recuperación (sitio de paso) o regreso a su habita natural  </t>
  </si>
  <si>
    <t xml:space="preserve">Contacto con animales enfermos, Mordeduras de animales </t>
  </si>
  <si>
    <t>Contagio de
enfermedad, envenenamiento, asfixia</t>
  </si>
  <si>
    <t xml:space="preserve">Uso de elementos como mascarillas, jabones antisépticos, guantes de látex, ropa
exclusiva de trabajo
formación para el manejo de animales silvestres </t>
  </si>
  <si>
    <t>Reforestación, siembra de arboles y plantas, charlas de 
acompañamiento técnico a las comunidades</t>
  </si>
  <si>
    <t>Manejo  de herramientas (pinzas, tijeras, Palín, maquina fumigadora, machete)</t>
  </si>
  <si>
    <t>Toma de lecturas en las  estaciones de monitoreo</t>
  </si>
  <si>
    <t>Controles operativos de ruido de fuentes fijas y móviles. Desmonte de equipo parlantes a fuentes móviles</t>
  </si>
  <si>
    <t xml:space="preserve">Visitas a los CDA para evaluación a de gases equipos analizadores de gases , atención al usuario para solicitud de permisos de publicidad etc. </t>
  </si>
  <si>
    <t xml:space="preserve">Verificación a proyecto de construcción para aprobación de licencia construcciones </t>
  </si>
  <si>
    <t xml:space="preserve">Desplazamiento de personal en áreas con presencia de vehículos y conducción de vehículos </t>
  </si>
  <si>
    <t>CARGOS</t>
  </si>
  <si>
    <t xml:space="preserve">Sr. Ramiro </t>
  </si>
  <si>
    <t xml:space="preserve">inflamación de tendones.
Dolor de cuello, hombros, espalda. Trastornos musculoesqueléticos. </t>
  </si>
  <si>
    <t>Por presencia de pisos  húmedo y elementos  obstruyendo áreas de circulación,  al desplazarse por las áreas.</t>
  </si>
  <si>
    <t xml:space="preserve">Estaciones de monitoreo </t>
  </si>
  <si>
    <t xml:space="preserve">st industrial, hopistalarios, actvidades que generen residuos poleigrosos. 
Hacer viistas los hopistales e industrials.
Vistas (estan expuesto a los riesgos de la difernetes empresas) 
Vistas particular (moto. Tranportes publico) 
botas. Camisa, manga larga, gafas. e indicciones de seguridd.
Evaluacion y seguimiento 
</t>
  </si>
  <si>
    <t xml:space="preserve">transito, publico, robo, atropellamiento, sector mamonal, buz publico creuce de vias </t>
  </si>
  <si>
    <t>Cero accidentes de trabajo</t>
  </si>
  <si>
    <t>isleguardo@hotmail.com</t>
  </si>
  <si>
    <t xml:space="preserve">Seguimiento a los solitudes  de tala y poda, programa de manejo y control de plantas parasita (planta venenosas) en el casco urbano de Cartagena 
Seguimiento e intervención en riesgo de arboles secos con riesgo de caída </t>
  </si>
  <si>
    <t xml:space="preserve">Tecnicos, tecnologos y profesionales ambientales </t>
  </si>
  <si>
    <t xml:space="preserve">Control y manejo ambiental de la obras de cobtruccion 
aguas, escombros, residuso de conruccion y residuos peligrosm manterial especuales) Malos manejos 
visita de obras (alterorios) solicitis seguimiento de malos manejos 
atencion de quejas y reclamos )comunidad en la calle . polvo aire polvillo 
seguiminto a los proyectos ambientales (prpuesta mbiental) a solicitides y permisos 
Ingeniero ambientales progtama ambiental (labores administrativas para aporbacion) 
Inegneiro aruqietecto coviles y ambientales - apoypo del tecnico ambiental  inegnuiero quimicos 
la vistas y riesgio .- obras caminiatas inspeccion- 
redaccion de de cocepto tecnico - permiso programa de gestion mabientals - aprobaciones </t>
  </si>
  <si>
    <t xml:space="preserve">Instalaciones de la Empresa (Oficina)
</t>
  </si>
  <si>
    <t>PROCESO</t>
  </si>
  <si>
    <t>Auxiliar de Servicios Generales</t>
  </si>
  <si>
    <t>Labores de Limpieza a Oficinas.</t>
  </si>
  <si>
    <t>Control de cambios</t>
  </si>
  <si>
    <t>Fecha</t>
  </si>
  <si>
    <t xml:space="preserve">Version </t>
  </si>
  <si>
    <t>Descripcion de cambios</t>
  </si>
  <si>
    <t>Elaboró:</t>
  </si>
  <si>
    <t>Revisó:</t>
  </si>
  <si>
    <t>Aprobó:</t>
  </si>
  <si>
    <t>OPERATIVO</t>
  </si>
  <si>
    <t>Movimiento Repetitivo -  Uso de Escoba, Trapero</t>
  </si>
  <si>
    <t>Polvos Organicos-PresenciadePolvo durante la Limpieza de oficinas.</t>
  </si>
  <si>
    <t>Nota: Los factores psicosociales están sujetos a validación con aplicación de batería de instrumentos para identificar factores psicolaborales.</t>
  </si>
  <si>
    <t xml:space="preserve">Agresiones de terceros </t>
  </si>
  <si>
    <t>CDA 
Casco urbano de Cartagena</t>
  </si>
  <si>
    <t xml:space="preserve">Cumplimiento Plan de Tráfico Capacitación Manejo Defensivo para conductores.
Zonas de tránsito vehicular y peatonal delimitadas. </t>
  </si>
  <si>
    <t xml:space="preserve">Versión </t>
  </si>
  <si>
    <t>Descripción de cambios</t>
  </si>
  <si>
    <t xml:space="preserve">Técnico: Profesional en ambiente e higiene y sistemas </t>
  </si>
  <si>
    <t>Por presencia de pisos  húmedo y elementos  obstruyendo áreas de circulación,  al desplazarse por las áreas y azotea</t>
  </si>
  <si>
    <t xml:space="preserve">Proyección de partículas que se desprenden durante actividades de construcción </t>
  </si>
  <si>
    <t xml:space="preserve">Revision de programa ambiental </t>
  </si>
  <si>
    <t xml:space="preserve">Control y manejo ambiental de residuos hospitalarios e industriales </t>
  </si>
  <si>
    <t xml:space="preserve">Control y manejo ambiental de la obras de construccion 
Atencion de quejas y reclamos de la comunidad 
Seguiminto a los proyectos ambientales </t>
  </si>
  <si>
    <t>Ruido por fuentes sonoras</t>
  </si>
  <si>
    <t>Por presencia de pisos  húmedo y elementos  obstruyendo áreas de circulación,  al desplazarse por las áreas</t>
  </si>
  <si>
    <t xml:space="preserve">presencia de sustancias combustibles / proceso productivo del cliente </t>
  </si>
  <si>
    <t xml:space="preserve">Exposición a material particulado por desplazamiento </t>
  </si>
  <si>
    <t>Oficinas</t>
  </si>
  <si>
    <t>Educar y capacitar en cultura del autocuidado;</t>
  </si>
  <si>
    <t xml:space="preserve">Uso de guantes </t>
  </si>
  <si>
    <t xml:space="preserve">QUÍMICO: Liquidos </t>
  </si>
  <si>
    <t>Uso de guantes</t>
  </si>
  <si>
    <t>Liquido- Uso de Detergentes, Clorox y Desinfectantes</t>
  </si>
  <si>
    <t xml:space="preserve">Irritación en la piel </t>
  </si>
  <si>
    <t xml:space="preserve">Charlas de manejo adecuado de productos químicos </t>
  </si>
  <si>
    <t>Nota: Los factores psicosociales están sujetos a validación con aplicación de batería de instrumentos para identificar factores psi colabórales.</t>
  </si>
  <si>
    <t>funciones administrativa propias del cargo como organización y digitación de documentos, atención al publico, aseo a las instalaciones</t>
  </si>
  <si>
    <t>R. Mecánico-Golpeado por, Durante labores de limpieza</t>
  </si>
  <si>
    <t>Condiciones de seguridad: Mecánico</t>
  </si>
  <si>
    <t>Durante la Limpieza de Baños, contacto con fluidos y desechos biológicos.</t>
  </si>
  <si>
    <t>Contenido de la Tarea - Durante la ejecución de sus funciones.</t>
  </si>
  <si>
    <t>Si</t>
  </si>
  <si>
    <t>FECHA: 30/12/2019</t>
  </si>
  <si>
    <t>Versión: 2</t>
  </si>
  <si>
    <t>Código</t>
  </si>
  <si>
    <t>M-PA-002</t>
  </si>
  <si>
    <t>MATRÍZ DE RIESGOS LABORALES EPA CARTAGENA</t>
  </si>
  <si>
    <t xml:space="preserve">
Control Interno, Prensa, Oficina Asesor Jurídica, Oficina, Asesor de Planeación, Contratación y Asesoria Externa contractual, Subdirección, Educación Ambiental, Area Técnica.</t>
  </si>
  <si>
    <t>AREA TECNICA  DE FAUNA FLORA - REFORESTACIÓN Y PARQUE</t>
  </si>
  <si>
    <t>Conceptos y especificaciones</t>
  </si>
  <si>
    <t>Paolo Gutiérrez</t>
  </si>
  <si>
    <t>AREA TECNICA DE RUIDO Y AIRE</t>
  </si>
  <si>
    <t>Atención de quejas por emisión de ruido (artefactos sonoros plantas eléctricas, condensadora de aires y/o actividades industrial y de construcción)</t>
  </si>
  <si>
    <t>AREA TECNICA DE VERTIMIENTOS</t>
  </si>
  <si>
    <t>AREA TECNICA DE SEGUIMIENTO</t>
  </si>
  <si>
    <t xml:space="preserve">Técnico: Profesional 
en ambiente 
e higiene y 
sistemas </t>
  </si>
  <si>
    <t xml:space="preserve">Profesionales en control de seguimiento y evaluacion </t>
  </si>
  <si>
    <t xml:space="preserve">Sus actvidades adminisrativas </t>
  </si>
  <si>
    <t>Apoyar, orientar, realizan seguimiento en conjunto o nivel institucional, organizar taller y capacitación. Asesorar a las entidades públicas y privadas del orden distrital en la formulación de planes de educación ambiental formal y ejecutar programas de educación ambiental no formal, conforme a las directrices de la política nacional y regional.</t>
  </si>
  <si>
    <t xml:space="preserve">SUBDIRECCIÒN DE INVESTIGACIÒN Y EDUCACIÒN AMBIENTAL
</t>
  </si>
  <si>
    <t>Golpes, luxaciones. Esguinces, fracturas, perdida del conocimiento</t>
  </si>
  <si>
    <t>Caídas al mismo y diferente nivel, (desplazamientos por las diferentes áreas de circulación)</t>
  </si>
  <si>
    <t>Capacitacion sobre cuidado caidas a nivel.</t>
  </si>
  <si>
    <t>BAJO</t>
  </si>
  <si>
    <t>Dotar de calzados de seguridad con suela antideslizante.</t>
  </si>
  <si>
    <t>Capacitar en temas de cuidado, reporte de condiciones inseguras.</t>
  </si>
  <si>
    <t>Tormentas eléctricas, vientos fuertes que pueden causar daños a las instalaciones  y personas.</t>
  </si>
  <si>
    <t>Accidentes de transito, Desplazamiento en vía Urbana, atropellamientos, Choques contra otros vehículos</t>
  </si>
  <si>
    <t>Atracos, atropellamiento, Lesiones traumáticas, Golpes, fracturas, politraumatismos, muerte</t>
  </si>
  <si>
    <t>Diseñar e implementar un programa de inspección a los vehículos, mantenimiento preventivo,  en donde se detectan fallas en su funcionamiento, desgaste del sistema de frenos, etc. -</t>
  </si>
  <si>
    <t>Organismos patógenos presentes en áreas comunes  y sanitarias (cafetería, baños, etc.). Atención de Personal.</t>
  </si>
  <si>
    <t xml:space="preserve">Enfermedades varias de transmisión vectorial.  Enfermedades de transmisión  respiratoria, cutánea y digestiva.  Parasitismo. Infecciones. </t>
  </si>
  <si>
    <t xml:space="preserve"> En caso de que se presenten atracos, ataques, vandalismo dejar que el personal de seguridad o las autoridades competentes actúen.</t>
  </si>
  <si>
    <t>Lesiones a los colaboradores de la empresa, Golpes, fracturas, Muerte.</t>
  </si>
  <si>
    <t>NA</t>
  </si>
  <si>
    <t>Programa de capacitación al personal en riesgo público, manejo defensivo, seguridad vial (Certificación),Curso virtual ARL SURA . Diseñar e implementar el Plan Estratégico de Seguridad Vial.</t>
  </si>
  <si>
    <t xml:space="preserve">Capacitacion sobre  riesgo publico </t>
  </si>
  <si>
    <t xml:space="preserve">Telefonos de emergencia </t>
  </si>
  <si>
    <t>Verde</t>
  </si>
  <si>
    <t>Aceptable</t>
  </si>
  <si>
    <t>IV</t>
  </si>
  <si>
    <t>verde</t>
  </si>
  <si>
    <t>III</t>
  </si>
  <si>
    <t>Naranja</t>
  </si>
  <si>
    <t>No aceptable, o aceptable con control especifico.</t>
  </si>
  <si>
    <t>II</t>
  </si>
  <si>
    <t>Rojo</t>
  </si>
  <si>
    <t>No aceptable</t>
  </si>
  <si>
    <t>I</t>
  </si>
  <si>
    <t>Color</t>
  </si>
  <si>
    <t xml:space="preserve">Significado </t>
  </si>
  <si>
    <t>Nivel de Riesgo (NR)</t>
  </si>
  <si>
    <t>Tabla 6. Aceptabilidad del Riesgo</t>
  </si>
  <si>
    <t>Mantener  las medidas de control existentes, pero se deberrían considerar soluciones o mejoras y se deben hacer comprobaciones periodicas para asegurar que eel riesgo aún es aceptable.</t>
  </si>
  <si>
    <t>Mejorar si es posible. Sería conveniente justificar la intervención y su rentabilidad.</t>
  </si>
  <si>
    <t>120 a 40</t>
  </si>
  <si>
    <t>Corregir y adoptar medidas de control de inmediato. Sin embargo, suspenda actividades si el nivel de riesgo esta por encima o igual de 360</t>
  </si>
  <si>
    <t>500 a 150</t>
  </si>
  <si>
    <t>Situación critica. Suspender actividades hasta que el riesgo este bajo control. Intervención urgente.</t>
  </si>
  <si>
    <t>4000 a 600</t>
  </si>
  <si>
    <t>Valor Nivel de Riesgo (NR)</t>
  </si>
  <si>
    <t>TABLA 5. Significado del nivel de riesgo (NR)</t>
  </si>
  <si>
    <t>Lesiones o enfermedades que no requieren incapacidad laboral.</t>
  </si>
  <si>
    <t>Leve (L)</t>
  </si>
  <si>
    <t>Lesiones o enfermedades con incapacidad laboral temporal.</t>
  </si>
  <si>
    <t>Grave (G)</t>
  </si>
  <si>
    <t>Lesiones o enfermedades graves irreparable (incapacidad permanente, parcial o invalidez)</t>
  </si>
  <si>
    <t>Muy grave (MG)</t>
  </si>
  <si>
    <t>Muerte(s)</t>
  </si>
  <si>
    <t>Mortal o catastrofico (M)</t>
  </si>
  <si>
    <t>Significado (Daños personales)</t>
  </si>
  <si>
    <t>Valor Nivel Consecuencias</t>
  </si>
  <si>
    <t>Nivel de Consecuencias (NC)</t>
  </si>
  <si>
    <t>TABLA 4. Determinación del nivel de consecuencias (NC)</t>
  </si>
  <si>
    <t>Situación mejorable con exposición ocasional o esporadica, o situación sin anomalia destacable con cualquier nivel de exposición. No es esperable que se materialice el riesgo, aunque puede ser consebible.</t>
  </si>
  <si>
    <t>Entre 4 y 2</t>
  </si>
  <si>
    <t>Bajo (B)</t>
  </si>
  <si>
    <t>Situación deficiente con exposición exporadica, o bien situación mejorable con exposición continuada o frecuente. Es posible que suceda el daño alguna vez.</t>
  </si>
  <si>
    <t>Entre 8 y 6</t>
  </si>
  <si>
    <t>Medio (M)</t>
  </si>
  <si>
    <t>Situación deficiente con exposición frecuente o ocasional, o bien situación muy deficiente con exposición ocasional o esporadica. La materialización del riesgo es posible que suceda varias veces en la vida laboral.</t>
  </si>
  <si>
    <t>Entre 20 y 10</t>
  </si>
  <si>
    <t>Alto (A)</t>
  </si>
  <si>
    <t>Situación deficiente con exposición continua, o muy deficiente con exposición frecuente. Normalmente la materialización del riesgo ocurre con frecuencia.</t>
  </si>
  <si>
    <t>Entre 40 y 24</t>
  </si>
  <si>
    <t>Muy Alto (MA)</t>
  </si>
  <si>
    <t>Significado</t>
  </si>
  <si>
    <t>Valor Nivel Probabilidad</t>
  </si>
  <si>
    <t>Nivel de Probabilidad (ND)</t>
  </si>
  <si>
    <t>TABLA 3. Significado de los diferentes niveles de probabilidad</t>
  </si>
  <si>
    <t>la situación de exposición se presenta de manera eventual durante la jornadaa laboral.</t>
  </si>
  <si>
    <t>Exporadica (EE)</t>
  </si>
  <si>
    <t>la situación de exposición se presenta alguna vez durante la jornada laboral y por un periodo de tiempo corto.</t>
  </si>
  <si>
    <t>Ocasional (EO)</t>
  </si>
  <si>
    <t>la situación de exposición se presenta varias veces durante la jornada laboral por tiempos cortos.</t>
  </si>
  <si>
    <t>Frecuente (EF)</t>
  </si>
  <si>
    <t>la situación de exposición se presenta sin interrupción o varias veces con tiempo prolongado durante la jornada laboral.</t>
  </si>
  <si>
    <t>Continua (EC)</t>
  </si>
  <si>
    <t>Valor Nivel Deficiencia</t>
  </si>
  <si>
    <t>Nivel de Deficiencia (ND)</t>
  </si>
  <si>
    <t>TABLA 2. Determinacion del nivel de exposición (NE)</t>
  </si>
  <si>
    <t>No se ha(n) detectado consecuencia alguna, o la eficiencia del conjunto de medidas preventivas existentes es alta, o ambos. El riesgo está controlado. Estos peligros se clasifican directamente en el nivel de riesgo y de intervencion cuatro (IV). Vease la tabla 7</t>
  </si>
  <si>
    <t>Se ha(n) detectado algunos peligro(s) que pueden dar lugar a consecuencias poco significativa(s) o de menor importancia, o la eficiencia del conjunto de medidas preventivas existentes es moderada, o ambos.</t>
  </si>
  <si>
    <t>Se ha(n) detectado algunos peligro(s) que pueden dar lugar a consecuencias significativa(s), o la eficiencia del conjunto de medidas preventivas existentes es baja, o ambos.</t>
  </si>
  <si>
    <t>Se ha(n) detectado peligro(s) que determina(n) como posible la generación de incidentes o consecuencias muy significativas, o la eficiencia del conjunto de medidas preventivas existentes respecto al riesgo es nula o no existe, o ambos.</t>
  </si>
  <si>
    <t>TABLA 1. Determinacion del nivel de deficiencia (ND)</t>
  </si>
  <si>
    <t>7.6. PRECIPITACIONES</t>
  </si>
  <si>
    <t>7.5. DERRUMBE</t>
  </si>
  <si>
    <t>7.4.INUNDACIÓN</t>
  </si>
  <si>
    <t>7.3.VENDAVAL</t>
  </si>
  <si>
    <t>7.2.TERREMOTO</t>
  </si>
  <si>
    <t>7.1. SISMO</t>
  </si>
  <si>
    <t>6.8. ESPACIOS CONFINADO</t>
  </si>
  <si>
    <t>6.7. TRABAJO EN ALTURAS</t>
  </si>
  <si>
    <t>6.6. PÚBLICO: ROBOS-ATRACOS-ATENTADOS-ORDEN PÚBLICO</t>
  </si>
  <si>
    <t>6.5. ACCIDENTES DE TRÁNSITO-SEGURIDAD VIAL</t>
  </si>
  <si>
    <t>6.4.4. TECNOLÓGICOS-INCENDIO</t>
  </si>
  <si>
    <t>6.4.3. TECNOLÓGICOS-DERRAME</t>
  </si>
  <si>
    <t>6.4.2. TECNOLÓGICOS-FUGA</t>
  </si>
  <si>
    <t>6.4.1. TECNOLÓGICOS-EXPLOSIÓN</t>
  </si>
  <si>
    <t>6.4. TECNOLÓGICOS: EXPLOSIÓN-FUGA-DERRAME-INCENDIO</t>
  </si>
  <si>
    <t>6.3.8. LOCATIVOS-CAÍDAS DE OBJETOS</t>
  </si>
  <si>
    <t>6.3.7. LOCATIVOS-ESTRUCTURAS E INSTALACIONES</t>
  </si>
  <si>
    <t>6.3.6. LOCATIVOS-CONDICIONES DE ORDEN Y ASEO</t>
  </si>
  <si>
    <t>6.3.5. LOCATIVOS-DISTRIBUCIÓN DE ÁREA DE TRABAJO</t>
  </si>
  <si>
    <t>6.3.4. LOCATIVOS-SISTEMAS DE ALMACENAMIENTO</t>
  </si>
  <si>
    <t>6.3.3. LOCATIVOS-SUPERFICIES DE TRABAJO</t>
  </si>
  <si>
    <t>6.3.2. LOCATIVOS-TRABAJO EN ESPACIOS CONFINADOS</t>
  </si>
  <si>
    <t>6.3.1. LOCATIVOS-TRABAJO EN ALTURAS</t>
  </si>
  <si>
    <t>6.3. LOCATIVOS</t>
  </si>
  <si>
    <t>6.2.4. ELÉCTRICOS-ELECTRICIDAD ESTÁTICA</t>
  </si>
  <si>
    <t>6.2.3. ELÉCTRICOS-BAJA TENSIÓN</t>
  </si>
  <si>
    <t>6.2.2. ELÉCTRICOS-MEDIA TENSIÓN</t>
  </si>
  <si>
    <t>6.2.1. ELÉCTRICOS-ALTA  TENSIÓN</t>
  </si>
  <si>
    <t>6.2.ELÉCTRICOS</t>
  </si>
  <si>
    <t>6.1.4. MECÁNICOS-MATERIALES PROYECTADOS SÓLIDOS O FLUIDOS</t>
  </si>
  <si>
    <t>6.1.3. MECÁNICOS-PIEZAS A TRABAJAR</t>
  </si>
  <si>
    <t>6.1.2.MECÁNICOS-HERRAMIENTAS</t>
  </si>
  <si>
    <t>6.1.1. MECÁNICOS-ELEMENTOS DE MAQUINAS</t>
  </si>
  <si>
    <t>6.1. MECÁNICOS</t>
  </si>
  <si>
    <t>5.4.MANIPULACION MANUAL DE CARGAS</t>
  </si>
  <si>
    <t>5.3. MOVIMIENTO REPETITIVO</t>
  </si>
  <si>
    <t>5.2. ESFUERZO</t>
  </si>
  <si>
    <t>5.1.POSTURA</t>
  </si>
  <si>
    <t>4.6. JORNADA DE TRABAJO</t>
  </si>
  <si>
    <t>4.5.INTERFASE PERSONA TAREA</t>
  </si>
  <si>
    <t>4.4.CONDICIONES DE TAREA</t>
  </si>
  <si>
    <t>4.3. GRUPO SOCIAL DE TRABAJO</t>
  </si>
  <si>
    <t>4.2.ORGANIZACIÓN DEL TRABAJO</t>
  </si>
  <si>
    <t>4.1.GESTION ORGANIZACIONAL</t>
  </si>
  <si>
    <t>3.8.FLUIDOS O EXCREMENTOS</t>
  </si>
  <si>
    <t>3.7.MORDEDURAS</t>
  </si>
  <si>
    <t>3.5.PARÁSITOS</t>
  </si>
  <si>
    <t>3.4.RICKETSIAS</t>
  </si>
  <si>
    <t>3.3. HONGOS</t>
  </si>
  <si>
    <t>3.2.BACTERIAS</t>
  </si>
  <si>
    <t>3.1. VIRUS</t>
  </si>
  <si>
    <t>2.6.MATERIAL PARTICULADO</t>
  </si>
  <si>
    <t>2.5.HUMOS METÁLICOS, NO METÁLICOS</t>
  </si>
  <si>
    <t>Aceptable con control especifico</t>
  </si>
  <si>
    <t xml:space="preserve">2.4.GASES Y VAPORES </t>
  </si>
  <si>
    <t xml:space="preserve">No aceptable </t>
  </si>
  <si>
    <t>2.3. LÍQUIDOS</t>
  </si>
  <si>
    <t>2.2.FIBRAS</t>
  </si>
  <si>
    <t>2.1.POLVOS ORGANICOS-INORGANICOS</t>
  </si>
  <si>
    <t>7. FENÓMENOS NATURALES</t>
  </si>
  <si>
    <t>1.7.DISCONFORT TÉRMICO.</t>
  </si>
  <si>
    <t>6. CONDICIONES DE SEGURIDAD</t>
  </si>
  <si>
    <t>1.6. ENERGÍA ELECTROMECÁNICA(RADIACIONES IONIZANTES-NO IONIZANTES</t>
  </si>
  <si>
    <t>5. BIOMECÁNICOS</t>
  </si>
  <si>
    <t>1.5. PRESIÓN ATMOSFÉRICA</t>
  </si>
  <si>
    <t>4. PSICOSOCIALES</t>
  </si>
  <si>
    <t>1.4. TEMP.EXTREMAS</t>
  </si>
  <si>
    <t>3. BIOLÓGICOS</t>
  </si>
  <si>
    <t>1.3. VIBRACIÓN</t>
  </si>
  <si>
    <t>2. QUÍMICOS</t>
  </si>
  <si>
    <t>1.2. ILUMINACIÓN</t>
  </si>
  <si>
    <t>NC</t>
  </si>
  <si>
    <t>NE</t>
  </si>
  <si>
    <t>ND</t>
  </si>
  <si>
    <t xml:space="preserve">1. FÍSICOS      </t>
  </si>
  <si>
    <t>1.1.RUIDO</t>
  </si>
  <si>
    <t>PELIGROS-CLASIFICACIÓN</t>
  </si>
  <si>
    <t>PELIGROS-DESCRIPCIÓN</t>
  </si>
  <si>
    <t>Presencia de cables de energía</t>
  </si>
  <si>
    <t>Pérdida de vidas humanas - pérdida de instalaciones</t>
  </si>
  <si>
    <t>Ninguno</t>
  </si>
  <si>
    <t xml:space="preserve">plan de  emergencia- PON  </t>
  </si>
  <si>
    <t xml:space="preserve">Brigada de emergencia </t>
  </si>
  <si>
    <t xml:space="preserve">Inspeccionar las áreas, (resistencia y seguridad de las instalaciones que  pueden ser vulnerables.)        </t>
  </si>
  <si>
    <t>Se deben ubicar y señalizar los equipos para la atención de emergencias en lugares visibles y de fácil acceso.Capacitar en temas como Auto cuidado, reporte de condiciones inseguras mediante el formato de auto reporte de actos y condiciones inseguras, orden y aseo.</t>
  </si>
  <si>
    <t xml:space="preserve">Aplicación de  la bateria psicosocial, programa de  bienestar  </t>
  </si>
  <si>
    <t>Diseñar e implementar   programa de motivación y bienestar laboral. Programación de actividades recreativas e integración. Capacitación en técnicas de manejo del estrés, Motivación y liderazgo. Enriquecer el clima organizacional mediante mejoramiento continuo en los proceso. Conformación y funcionamiento del comité de convivencia laboral</t>
  </si>
  <si>
    <t>Aunque se realiza estimación de riesgo, pero cabe mencionar que la medición de este riesgo, debe ser realizado por un psicólogo.</t>
  </si>
  <si>
    <t>Aceptable con controles especifico</t>
  </si>
  <si>
    <t xml:space="preserve">Capacitacion en control de vectores  </t>
  </si>
  <si>
    <t>LIimpiezas de áreas de trabajo. Fumigacion.</t>
  </si>
  <si>
    <t xml:space="preserve">Uso de tapa boca, cuando presenten resfriados </t>
  </si>
  <si>
    <t>Realizar lavado de manos continuo, dicha limpieza debe realizarse con agua y jabón liquido antibacterial, campañas de vacunación, orden y aseo .Instalación de señalización o avisos alusivos a la higiene.</t>
  </si>
  <si>
    <t>Educar y capacitar en cultura del autocuidado y condiciones seguras;
Programa de inspecciones periódicas.Programa de  orden y aseo.</t>
  </si>
  <si>
    <t>Eliminar todo material inutil que se encuentre en el area de trabajo.</t>
  </si>
  <si>
    <t>Programa de inspecciones a infraestructura, mantenimiento a equipos de computo.  conformación y capacitar y entrenar a las Brigadas de Emergencias en   respuesta ante emergencias. Capacitar en temas como primeros auxilios, contra incendio y evacuación y rescate. Se deben instalar, señalizar y distribuir estratégicamente extintores en todas las áreas de la empresa. Procurar tener en el sitio de trabajo los elementos necesarios para combatir una emergencia como son Extintor, Camilla, Silbato, linternas, herramientas como hachas, entre otras relacionadas en el plan de emergencia</t>
  </si>
  <si>
    <t>Inspeccion electrica ( persona competente )</t>
  </si>
  <si>
    <t>Fibrilación ventricular , quemaduras , shock, muerte</t>
  </si>
  <si>
    <t>Persona competente (Electrico)</t>
  </si>
  <si>
    <t>Capacitar sobre prevención de  riesgo electrico . Inspeccion de area , revisar conectores , comunicar al personal competente en caso de  identificar  fallas -</t>
  </si>
  <si>
    <t xml:space="preserve">cambio de pantallas de pc cuando aplique </t>
  </si>
  <si>
    <t>Inclusion  de la subdireccion de educacion e investigacion. Inlcusion de la columna de fuente de peligro.</t>
  </si>
  <si>
    <t>ADMINISTRATIVOS (Subdirección Administrativa, Oficina Jurídica, Oficina Planeación, Oficina Control Interno, Dirección General)</t>
  </si>
  <si>
    <t>Públicos (robos, atracos, asaltos,
atentados, de orden público,
etc.)Delincuencia común Agresiones de los usuarios.</t>
  </si>
  <si>
    <t>Estrés, desmotivación, alteraciones digestivas, circulatorias y emocionales</t>
  </si>
  <si>
    <t xml:space="preserve">Programa de riesgo psico laboral;
Programa de Bienestar. 
Pausas activas </t>
  </si>
  <si>
    <t xml:space="preserve">inflamación de tendones.
Dolor de cuello, hombros, espalda. Trastornos musculoesqueléticos.
Dolores en articulaciones del la muñeca y mano
Agotamiento físico, trastornos circulatorios, dolores lumbares </t>
  </si>
  <si>
    <t xml:space="preserve"> Contacto Indirecto por  Manipulación de  equipos eléctricos</t>
  </si>
  <si>
    <t>CONDICIONES DE SEGURIDAD: Electrico</t>
  </si>
  <si>
    <t>Quemaduras, shock eléctrico</t>
  </si>
  <si>
    <t>Cables aislados y puesta a tierra</t>
  </si>
  <si>
    <t>Uso de canaletas para aislamiento del cable</t>
  </si>
  <si>
    <t xml:space="preserve">Inspecciones en el puesto de trabajo para la identificacion de condiciones </t>
  </si>
  <si>
    <t xml:space="preserve">Fatiga e incomodidad ocular y visual </t>
  </si>
  <si>
    <t>Caída Mismo Nivel durante las labores de limpieza en las oficinas.</t>
  </si>
  <si>
    <t>Locativo: Superficies del trabajo (deslizantes, con diferente nivel) .</t>
  </si>
  <si>
    <t>Caídas, golpes, abrasiones</t>
  </si>
  <si>
    <t>Señalización preventiva</t>
  </si>
  <si>
    <t xml:space="preserve">Fomentar el autocuidado </t>
  </si>
  <si>
    <t xml:space="preserve">Públicos (Robos, de orden publico) por ubicación de la empres y visita a clientes </t>
  </si>
  <si>
    <t xml:space="preserve">Atracos, atropellamiento. Lesiones traumáticas, 
Estrés, disminución de la destreza y precisión. Estados de ansiedad y/o depresión </t>
  </si>
  <si>
    <t xml:space="preserve">Postura prolongada de pie la mayor parte de la jornada
Movimiento Repetitivo
Manipulación manual de cargas  </t>
  </si>
  <si>
    <t>BIOMECANICOS: Posturas</t>
  </si>
  <si>
    <t xml:space="preserve">Agotamiento físico, Lesiones en el sistema musculo-esqueléticos
Dolores en articulaciones del la muñeca y mano. </t>
  </si>
  <si>
    <t>.</t>
  </si>
  <si>
    <t>6. CONDICIONES DE SEGURIDAD 6.5. ACCIDENTES DE TRÁNSITO-SEGURIDAD VIAL</t>
  </si>
  <si>
    <t>6. CONDICIONES DE SEGURIDAD 6.6. PÚBLICO: ROBOS-ATRACOS-ATENTADOS-ORDEN PÚBLICO</t>
  </si>
  <si>
    <t>3. BIOLÓGICOS 3.1. VIRUS</t>
  </si>
  <si>
    <t>6. CONDICIONES DE SEGURIDAD 6.3.3. LOCATIVOS-SUPERFICIES DE TRABAJO</t>
  </si>
  <si>
    <t>7. FENÓMENOS NATURALES 7.3.VENDAVAL</t>
  </si>
  <si>
    <t>6. CONDICIONES DE SEGURIDAD 6.3.6. LOCATIVOS-CONDICIONES DE ORDEN Y ASEO</t>
  </si>
  <si>
    <t>6. CONDICIONES DE SEGURIDAD 6.4.4. TECNOLÓGICOS-INCENDIO</t>
  </si>
  <si>
    <t>2. QUÍMICOS 2.6.MATERIAL PARTICULADO</t>
  </si>
  <si>
    <t>4. PSICOSOCIALES 4.2.ORGANIZACIÓN DEL TRABAJO</t>
  </si>
  <si>
    <t>5. BIOMECÁNICOS 5.1.POSTURA</t>
  </si>
  <si>
    <t>6. CONDICIONES DE SEGURIDAD 6.2.ELÉCTRICOS</t>
  </si>
  <si>
    <t>1. FÍSICOS       1.6. ENERGÍA ELECTROMECÁNICA(RADIACIONES IONIZANTES-NO IONIZANTES</t>
  </si>
  <si>
    <t xml:space="preserve">Desplazamiento de personal en botes, caida de hombre al agua </t>
  </si>
  <si>
    <t xml:space="preserve">ahogamiento,  Fracturas, muerte </t>
  </si>
  <si>
    <t xml:space="preserve">Botes en optimas condiciones para la navegación </t>
  </si>
  <si>
    <t xml:space="preserve">Socializacion del riesgo de caida al agua </t>
  </si>
  <si>
    <t xml:space="preserve">Uso de los elementos de proteccion personal ( Chalecos salva vidas) </t>
  </si>
  <si>
    <t>Biologico</t>
  </si>
  <si>
    <t>Quimico</t>
  </si>
  <si>
    <t xml:space="preserve">Inundaciones </t>
  </si>
  <si>
    <t>Fenomenos Naturales</t>
  </si>
  <si>
    <t>Ansiedad, estrés, daños materiales</t>
  </si>
  <si>
    <t>Situación de atraco, robo u otras situaciones de violencia( inseguridad  ciudadana )</t>
  </si>
  <si>
    <t>Condicion de seguridad</t>
  </si>
  <si>
    <t>Fatiga, estrés, disminución de la destreza y precisión. Estados de ansiedad y/o depresión y trastornos del aparato digestivo.</t>
  </si>
  <si>
    <t>Orden y aseo: Herramientas o elementos en el area de circulación</t>
  </si>
  <si>
    <t>Golpes, heridas, contusiones, fracturas, esguinces, luxaciones, muerte</t>
  </si>
  <si>
    <t xml:space="preserve">Sobreesfuerzo
Levantamiento manual de carga </t>
  </si>
  <si>
    <t>Biomecanico</t>
  </si>
  <si>
    <t>Desordenes de trauma acumulativo, lesiones del sistema músculo esquelético, fatiga, alteraciones del sistema vascular, alteraciones lumbares,  dorsales, cervicales y sacras</t>
  </si>
  <si>
    <t>Uso  y maniúlación de sustancias quimicas</t>
  </si>
  <si>
    <t>Afecciones al sistema respiratorio, intoxicaciones, asfixia.</t>
  </si>
  <si>
    <t>Tecnológico: Incendio y/o explosiones (corto circuito que pueden llegar a presentarse en las conexiones del equipo de computo y la presencia de material combustible (papel)</t>
  </si>
  <si>
    <t>Incendios,Quemaduras, Asfixia, Politraumatismo</t>
  </si>
  <si>
    <t>Virus: Contacto con personal herido, Organismos patógenos presentes en áreas comunes  y sanitarias, transmitidos por vía aérea.</t>
  </si>
  <si>
    <t>Dermatitis, intoxicaciones, enfermedades infectocontagiosas, alteraciones de los diferentes sistemas</t>
  </si>
  <si>
    <t xml:space="preserve">Manipulación manual de cargas: Manejo de cargas pesadas (entre 10 a 15kg) al manipular y/o trasladar equipos, herramientas o personal herido o inconciente por algun tipo de emergencia   </t>
  </si>
  <si>
    <t>lesiones del sistema musculo esqueletico,Sobreesfuerzo, lumbalgias</t>
  </si>
  <si>
    <t xml:space="preserve">Atrapamiento: Derrumbe de infraestructura </t>
  </si>
  <si>
    <t>golpe, contusiones, fractura, lesiones orgánicas, amputaciones, politraumatismo</t>
  </si>
  <si>
    <t>MECÁNICO: Golpeado Por o Contra (Evacuacion del personal, material por derrumbe)</t>
  </si>
  <si>
    <t>Golpes, contusiones, heridas y fracturas.</t>
  </si>
  <si>
    <t xml:space="preserve">Bombas para el desague de aguas, Canaletas de desagues, Mantenimiento infraestructura </t>
  </si>
  <si>
    <t>Entrenamiento en simulacros de emergencias.</t>
  </si>
  <si>
    <t>Señalizacion de delimitacion de areas
Inspecciones locativas
Programa de orden y aseo ( 5S )</t>
  </si>
  <si>
    <t>Alternar labores durante la jornada, descansos y pausas durante la jornada,Inspeccion a  elementos y puesto de trabajo</t>
  </si>
  <si>
    <t>sistema de deteccion de humo, extintores portatiles.</t>
  </si>
  <si>
    <t xml:space="preserve">Formacion de brigadistas en atencion de primeros auxilios </t>
  </si>
  <si>
    <t xml:space="preserve">Afiches informativos sobre higiene postural </t>
  </si>
  <si>
    <t>Implementacion de PVE DME, Ejecucion de pausas activas. Capacitación en pausas activas 
Formación en prevención de riesgo.</t>
  </si>
  <si>
    <t xml:space="preserve">Formacion de brigadistas integrales </t>
  </si>
  <si>
    <t xml:space="preserve">Inspecciones de Epp´s
Formacion de brigadistas integrales </t>
  </si>
  <si>
    <t>1. Protocolo de desinfección de calzados, manos y ropa para ingreso a las instalaciones.
2. Protocolo de desinfección de áreas, maquinas, equipos, herramientas y objetos.
3. Divulgar procedimiento de lavado de manos y publicarlo en las áreas comunes. 
4. Establecer canales de comunicación que eviten el contacto directo (llamadas, videoconferencias, radios de comunicación, altavoces, etc.
5. Clasificar a la población trabajadora de acuerdo al riesgo de afectación a la salud según la circular 017.
6. Procedimiento de reporte temprano de posibles síntomas.
7. Continuar con el Seguimiento y monitoreo de sintomas de Covid-19.
8. Capacitaciones en medidas preventivas contra el contagio y uso adecuado de los EPP.
7. Procedimiento de respuesta en la situación de identificar un caso sospechoso.</t>
  </si>
  <si>
    <t xml:space="preserve">1. Contar con listado de emergencias  ( entidades de apoyo )  de la zona.
2. Implementacion del Plan de emergencia y simulacro. 
3. Plan de formacion y entrenamiento para las brigadas de emergencias. 
4. Activacion de PONS requerido para atender la emergencia por parte de los brigadistas. 
5. Mantener despejadas, limpias y libre de obstáculos las áreas de circulación. 
6. Ejecucion del programa de inspecciones de seguridad </t>
  </si>
  <si>
    <t>Existencia requisito legal especifico asociado</t>
  </si>
  <si>
    <t>Todos los cargos</t>
  </si>
  <si>
    <t xml:space="preserve">Situaciones de Emergencias - Atencion a emergencias </t>
  </si>
  <si>
    <t xml:space="preserve">NO  </t>
  </si>
  <si>
    <t>MANTENIMIENTO</t>
  </si>
  <si>
    <t>Mantenimiento(Arreglos generales , pintura, Arreglos de infraestructura , reparaciones, arreglos en diferentes sedes)</t>
  </si>
  <si>
    <t>Personal de mantenimiento
Contratistas</t>
  </si>
  <si>
    <t xml:space="preserve">Locativo: Superficies del trabajo (deslizantes, con diferente nivel) </t>
  </si>
  <si>
    <t>Caídas, golpes, abrasiones, fracturas</t>
  </si>
  <si>
    <t>Contacto con superficies y liquidos calientes (Greca y Cafetera ) en la Preparación de bebidas calientes.</t>
  </si>
  <si>
    <t xml:space="preserve">Quemaduras </t>
  </si>
  <si>
    <t>Politraumatismos, Heridas, Lesiones incapacitantes</t>
  </si>
  <si>
    <t>Golpes, raspaduras, resbalones, fracturas</t>
  </si>
  <si>
    <t>Locativo: incorrectas condiciones de orden y aseo</t>
  </si>
  <si>
    <t>Golpes, laceraciones, fracturas</t>
  </si>
  <si>
    <t xml:space="preserve">Mecánico: Manipulación de elementos o partes de maquinas, herramientas, equipos, piezas a trabajar. </t>
  </si>
  <si>
    <t>Laceraciones, Contusiones.  Traumas, Atrapamiento, 
Heridas, cortes, abrasiones, golpes Lesiones en manos, cortaduras, pinchazos, laceraciones, fracturas y amputaciones,  entre otras.</t>
  </si>
  <si>
    <t>Eléctrico: Contacto Indirecto por  Manipulación de herramientas y equipos eléctricos.</t>
  </si>
  <si>
    <t>Charla sobre autocuidado</t>
  </si>
  <si>
    <t xml:space="preserve">Inspeccion de Greca </t>
  </si>
  <si>
    <t>No llenar los recipientes por encima de los tres cuartos de su capacidad.
Los trasvases de fluidos calientes y la adicción de componentes (café) se harán lo más lentamente posible.</t>
  </si>
  <si>
    <t>Capacitaciòn al
personal en
manipulaciòn de
equipos de cocina. Y
los riesgos asociados
a la actividad que
realizan.</t>
  </si>
  <si>
    <t>N/A</t>
  </si>
  <si>
    <t>Procedimientos de trabajo seguro en alturas
Uso de andamios, Uso de manlift, uso de escalera
Programa de gestion para tareas de alto riesgo
Inspeccion preoperacional de los SPCC 
Permisos de trabajo y ATS para  las actividades en alturas
Inpseccion por Coordinador para trabajos en alturas
Procedimientos de rescate</t>
  </si>
  <si>
    <t>SPCC (Sistema de Protección Contra Caídas)  casco con barbuquejo , gafas de seguridad, guantes de seguridad , botas de seguridad. Certificacion en trabajo seguro en alturas.</t>
  </si>
  <si>
    <t>Jornadas de orden y aseo</t>
  </si>
  <si>
    <t>Inspeccion general de seguridad  y ambientales</t>
  </si>
  <si>
    <t>Charlas 5S</t>
  </si>
  <si>
    <t>Inspección de seguridad de herramientas manuales mensuales
Cumplimiento del plan de mantenimiento</t>
  </si>
  <si>
    <t>Inspecciones de seguridad de áreas físicas y ambientales mensuales</t>
  </si>
  <si>
    <t>Suministro de Botas de Seguridad, casco, gafas, guantes de carnaza. Charlas de seguridad
Observaciones de comportamientos para identificar el uso de los EPP y cumplimiento de procedimientos, Realización de Inspección mensual de EPP y ropa de trabajo</t>
  </si>
  <si>
    <t xml:space="preserve">Inspección de seguridad de herramientas manuales y equipos electricos </t>
  </si>
  <si>
    <t>Guantes de carnaza, calzado  de seguridad dieléctrico, Epp´s básicos. 
Observaciones de comportamientos para identificar el uso de los EPP y cumplimiento de procedimientos, Realización de Inspección mensual de EPP y ropa de trabajo</t>
  </si>
  <si>
    <t xml:space="preserve">1.Fomentar el autocuidado
2.Continuar con el programa de inspecciones de seguridad </t>
  </si>
  <si>
    <t>1.Charlas de cinco minutos, sobre los
riesgos de la actividad.</t>
  </si>
  <si>
    <t>1. Entrenamiento y/o reentrenamiento de trabajo seguros en alturas para todos los trabajadores, 2. Ejecución de los Permisos de Trabajos y controles del análisis de Riesgo.</t>
  </si>
  <si>
    <t>1. Mantener despejadas, limpias y libre de obstáculos las áreas de circulación
3.  Demarcaciones, mantenimiento preventivo de las instalaciones
4. Establecer procesos de reporte de condiciones desfavorables de orden y aseo.
5. Programa de 5S</t>
  </si>
  <si>
    <t xml:space="preserve">1. Seguimiento al cumplimiento del programa de mantenimiento de equipos, maquinarias e infraestructura. 
2. Observacion de comportamiento a los estandares de trabajo. 
3. Seguimiento a la entrega y uso de Epps
4. Seguimiento programa de inspecciones de seguridad. 
5. Plan de formacion especifico al riesgo condiciones de seguridad y charlas de seguridad. 
6. Inspecciones preoperacionales de maquinas, equipos y herramientas manuales. </t>
  </si>
  <si>
    <t xml:space="preserve"> 1.Establecer indicaciones de seguridad frente al tipo de riesgo electrico. 
2.Inspeccionar tableros eléctricos, herramientas electricas y llevar a cabo las inspecciones generales locativas. 
3 Implementar Procedimiento para el reporte de actos y condiciones inseguras
4. Plan de formacion especifico al riesgo. 
5. Seguimiento en la entrega y uso correcto de los Epp´s</t>
  </si>
  <si>
    <t>Epps basicos y adicionales si se requiere</t>
  </si>
  <si>
    <t>Conceptos sobre Condiciones de Seguridad con respecto al area de Mantenimiento Locativo</t>
  </si>
  <si>
    <t>Actualización de conceptos</t>
  </si>
  <si>
    <t>Fecha: 23-02-2022</t>
  </si>
  <si>
    <t>Sibila Carreño</t>
  </si>
  <si>
    <t>Asesoró:</t>
  </si>
  <si>
    <t>Elionay Consuegra</t>
  </si>
  <si>
    <t>Fecha: 25-02-2023</t>
  </si>
  <si>
    <t>Tareas de Alto Riesgo: Trabajo en alturas por encima de 2.0 metros debido Mantenimiento de aires acondicionado y fachada</t>
  </si>
  <si>
    <r>
      <t xml:space="preserve">atropellamiento. Lesiones traumáticas, muerte.
</t>
    </r>
    <r>
      <rPr>
        <b/>
        <sz val="9"/>
        <color indexed="8"/>
        <rFont val="Arial"/>
        <family val="2"/>
      </rPr>
      <t xml:space="preserve">Politraumatismos, Heridas, Lesiones incapacitantes </t>
    </r>
  </si>
  <si>
    <t>Revision general, alineamiento del TSA de acuerdo la normativa viegente, valoracion de riesgo biologico (COVID 19)</t>
  </si>
  <si>
    <t>Revision general,  valoracion de riesgo biologico (COVID 19)</t>
  </si>
  <si>
    <t>Trabajo mayor a 2.0 mes de alturas (estaciones de monitoreo)</t>
  </si>
  <si>
    <t>Trabajo mayor a 2.0 mes de alturas.</t>
  </si>
  <si>
    <t>Revision general, alineamiento del TSA de acuerdo la normativa vigente, valoracion de riesgo biologico (COVID 19)</t>
  </si>
  <si>
    <t>Revision general, ¡valoracion de riesgo biologico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</si>
</sst>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sz val="10"/>
      <name val="Arial"/>
      <family val="2"/>
    </font>
    <font>
      <sz val="8"/>
      <name val="Calibri"/>
      <family val="2"/>
    </font>
    <font>
      <u/>
      <sz val="11"/>
      <color indexed="12"/>
      <name val="Calibri"/>
      <family val="2"/>
    </font>
    <font>
      <sz val="11"/>
      <color indexed="8"/>
      <name val="Arial"/>
      <family val="2"/>
    </font>
    <font>
      <b/>
      <sz val="8"/>
      <color indexed="8"/>
      <name val="Arial"/>
      <family val="2"/>
    </font>
    <font>
      <b/>
      <sz val="11"/>
      <color indexed="8"/>
      <name val="Arial"/>
      <family val="2"/>
    </font>
    <font>
      <b/>
      <sz val="9"/>
      <color indexed="8"/>
      <name val="Arial"/>
      <family val="2"/>
    </font>
    <font>
      <sz val="9"/>
      <color indexed="8"/>
      <name val="Arial"/>
      <family val="2"/>
    </font>
    <font>
      <b/>
      <sz val="9"/>
      <color indexed="56"/>
      <name val="Arial"/>
      <family val="2"/>
    </font>
    <font>
      <b/>
      <sz val="18"/>
      <color indexed="56"/>
      <name val="Cambria"/>
      <family val="2"/>
    </font>
    <font>
      <sz val="12"/>
      <color indexed="8"/>
      <name val="Arial Narrow"/>
      <family val="2"/>
    </font>
    <font>
      <sz val="12"/>
      <color indexed="9"/>
      <name val="Arial Narrow"/>
      <family val="2"/>
    </font>
    <font>
      <sz val="12"/>
      <color indexed="17"/>
      <name val="Arial Narrow"/>
      <family val="2"/>
    </font>
    <font>
      <b/>
      <sz val="12"/>
      <color indexed="52"/>
      <name val="Arial Narrow"/>
      <family val="2"/>
    </font>
    <font>
      <b/>
      <sz val="12"/>
      <color indexed="9"/>
      <name val="Arial Narrow"/>
      <family val="2"/>
    </font>
    <font>
      <sz val="12"/>
      <color indexed="52"/>
      <name val="Arial Narrow"/>
      <family val="2"/>
    </font>
    <font>
      <b/>
      <sz val="11"/>
      <color indexed="56"/>
      <name val="Arial Narrow"/>
      <family val="2"/>
    </font>
    <font>
      <sz val="12"/>
      <color indexed="62"/>
      <name val="Arial Narrow"/>
      <family val="2"/>
    </font>
    <font>
      <sz val="12"/>
      <color indexed="20"/>
      <name val="Arial Narrow"/>
      <family val="2"/>
    </font>
    <font>
      <sz val="12"/>
      <color indexed="60"/>
      <name val="Arial Narrow"/>
      <family val="2"/>
    </font>
    <font>
      <b/>
      <sz val="12"/>
      <color indexed="63"/>
      <name val="Arial Narrow"/>
      <family val="2"/>
    </font>
    <font>
      <sz val="12"/>
      <color indexed="10"/>
      <name val="Arial Narrow"/>
      <family val="2"/>
    </font>
    <font>
      <i/>
      <sz val="12"/>
      <color indexed="23"/>
      <name val="Arial Narrow"/>
      <family val="2"/>
    </font>
    <font>
      <b/>
      <sz val="15"/>
      <color indexed="56"/>
      <name val="Arial Narrow"/>
      <family val="2"/>
    </font>
    <font>
      <b/>
      <sz val="13"/>
      <color indexed="56"/>
      <name val="Arial Narrow"/>
      <family val="2"/>
    </font>
    <font>
      <b/>
      <sz val="12"/>
      <color indexed="8"/>
      <name val="Arial Narrow"/>
      <family val="2"/>
    </font>
    <font>
      <b/>
      <sz val="9"/>
      <name val="Arial"/>
      <family val="2"/>
    </font>
    <font>
      <b/>
      <sz val="9"/>
      <color indexed="10"/>
      <name val="Arial"/>
      <family val="2"/>
    </font>
    <font>
      <sz val="9"/>
      <name val="Arial"/>
      <family val="2"/>
    </font>
    <font>
      <sz val="11"/>
      <name val="Calibri"/>
      <family val="2"/>
    </font>
    <font>
      <sz val="10"/>
      <name val="Franklin Gothic Book"/>
      <family val="2"/>
    </font>
    <font>
      <b/>
      <sz val="12"/>
      <color indexed="8"/>
      <name val="Arial"/>
      <family val="2"/>
    </font>
    <font>
      <b/>
      <sz val="48"/>
      <color indexed="8"/>
      <name val="Arial"/>
      <family val="2"/>
    </font>
    <font>
      <sz val="9"/>
      <color indexed="81"/>
      <name val="Tahoma"/>
      <family val="2"/>
    </font>
    <font>
      <b/>
      <sz val="9"/>
      <color indexed="81"/>
      <name val="Tahoma"/>
      <family val="2"/>
    </font>
    <font>
      <b/>
      <sz val="10"/>
      <name val="Arial"/>
      <family val="2"/>
    </font>
    <font>
      <b/>
      <sz val="11"/>
      <name val="Calibri"/>
      <family val="2"/>
    </font>
    <font>
      <b/>
      <sz val="9"/>
      <color indexed="8"/>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9"/>
      <color theme="1"/>
      <name val="Arial"/>
      <family val="2"/>
    </font>
    <font>
      <b/>
      <sz val="9"/>
      <color theme="1"/>
      <name val="Arial"/>
      <family val="2"/>
    </font>
    <font>
      <sz val="10"/>
      <color theme="1"/>
      <name val="Arial"/>
      <family val="2"/>
    </font>
    <font>
      <sz val="11"/>
      <color theme="1"/>
      <name val="Arial"/>
      <family val="2"/>
    </font>
    <font>
      <sz val="9"/>
      <color rgb="FFFF0000"/>
      <name val="Arial"/>
      <family val="2"/>
    </font>
    <font>
      <b/>
      <sz val="28"/>
      <color theme="1"/>
      <name val="Arial"/>
      <family val="2"/>
    </font>
    <font>
      <b/>
      <sz val="14"/>
      <color theme="1"/>
      <name val="Calibri"/>
      <family val="2"/>
      <scheme val="minor"/>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3" fillId="0" borderId="0" applyNumberFormat="0" applyFill="0" applyBorder="0" applyAlignment="0" applyProtection="0">
      <alignment vertical="top"/>
      <protection locked="0"/>
    </xf>
    <xf numFmtId="0" fontId="19" fillId="3" borderId="0" applyNumberFormat="0" applyBorder="0" applyAlignment="0" applyProtection="0"/>
    <xf numFmtId="0" fontId="20" fillId="22" borderId="0" applyNumberFormat="0" applyBorder="0" applyAlignment="0" applyProtection="0"/>
    <xf numFmtId="0" fontId="1" fillId="0" borderId="0"/>
    <xf numFmtId="0" fontId="1" fillId="0" borderId="0"/>
    <xf numFmtId="0" fontId="1" fillId="0" borderId="0"/>
    <xf numFmtId="0" fontId="39" fillId="0" borderId="0"/>
    <xf numFmtId="0" fontId="11" fillId="0" borderId="0"/>
    <xf numFmtId="0" fontId="39" fillId="0" borderId="0"/>
    <xf numFmtId="0" fontId="39" fillId="0" borderId="0"/>
    <xf numFmtId="0" fontId="11" fillId="23" borderId="5" applyNumberFormat="0" applyFont="0" applyAlignment="0" applyProtection="0"/>
    <xf numFmtId="0" fontId="21" fillId="16"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4" applyNumberFormat="0" applyFill="0" applyAlignment="0" applyProtection="0"/>
    <xf numFmtId="0" fontId="25" fillId="0" borderId="7" applyNumberFormat="0" applyFill="0" applyAlignment="0" applyProtection="0"/>
    <xf numFmtId="0" fontId="17" fillId="0" borderId="8" applyNumberFormat="0" applyFill="0" applyAlignment="0" applyProtection="0"/>
    <xf numFmtId="0" fontId="10" fillId="0" borderId="0" applyNumberFormat="0" applyFill="0" applyBorder="0" applyAlignment="0" applyProtection="0"/>
    <xf numFmtId="0" fontId="26" fillId="0" borderId="9" applyNumberFormat="0" applyFill="0" applyAlignment="0" applyProtection="0"/>
  </cellStyleXfs>
  <cellXfs count="280">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 fillId="24" borderId="0" xfId="0" applyFont="1" applyFill="1"/>
    <xf numFmtId="0" fontId="42" fillId="0" borderId="10" xfId="0" applyFont="1" applyBorder="1" applyAlignment="1">
      <alignment vertical="center" wrapText="1"/>
    </xf>
    <xf numFmtId="0" fontId="5" fillId="24" borderId="11" xfId="0" applyFont="1" applyFill="1" applyBorder="1" applyAlignment="1">
      <alignment horizontal="center" vertical="center"/>
    </xf>
    <xf numFmtId="0" fontId="0" fillId="0" borderId="0" xfId="0" applyAlignment="1">
      <alignment wrapText="1"/>
    </xf>
    <xf numFmtId="0" fontId="0" fillId="0" borderId="0" xfId="0" applyAlignment="1">
      <alignment vertical="center"/>
    </xf>
    <xf numFmtId="0" fontId="0" fillId="0" borderId="0" xfId="0" applyAlignment="1">
      <alignment horizontal="right" vertical="center"/>
    </xf>
    <xf numFmtId="0" fontId="0" fillId="2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left" wrapText="1"/>
    </xf>
    <xf numFmtId="0" fontId="0" fillId="0" borderId="0" xfId="0" applyAlignment="1">
      <alignment horizontal="left" wrapText="1"/>
    </xf>
    <xf numFmtId="0" fontId="40" fillId="25" borderId="0" xfId="0" applyFont="1" applyFill="1"/>
    <xf numFmtId="0" fontId="0" fillId="0" borderId="10" xfId="0" applyBorder="1"/>
    <xf numFmtId="0" fontId="0" fillId="0" borderId="10" xfId="0" applyBorder="1" applyAlignment="1">
      <alignment vertical="center" wrapText="1"/>
    </xf>
    <xf numFmtId="0" fontId="0" fillId="0" borderId="10" xfId="0" applyBorder="1" applyAlignment="1">
      <alignment horizontal="center" vertical="center" wrapText="1"/>
    </xf>
    <xf numFmtId="0" fontId="7" fillId="26" borderId="10" xfId="0" applyFont="1" applyFill="1" applyBorder="1" applyAlignment="1">
      <alignment horizontal="center" vertical="center" wrapText="1"/>
    </xf>
    <xf numFmtId="0" fontId="27" fillId="27" borderId="10" xfId="0" applyFont="1" applyFill="1" applyBorder="1" applyAlignment="1">
      <alignment horizontal="center" vertical="center"/>
    </xf>
    <xf numFmtId="0" fontId="7" fillId="27" borderId="10" xfId="0" applyFont="1" applyFill="1" applyBorder="1" applyAlignment="1">
      <alignment horizontal="center" vertical="center"/>
    </xf>
    <xf numFmtId="0" fontId="7" fillId="27" borderId="10" xfId="0" applyFont="1" applyFill="1" applyBorder="1" applyAlignment="1">
      <alignment horizontal="center" vertical="center" wrapText="1"/>
    </xf>
    <xf numFmtId="0" fontId="7" fillId="26" borderId="10" xfId="0" applyFont="1" applyFill="1" applyBorder="1" applyAlignment="1">
      <alignment horizontal="center" vertical="center"/>
    </xf>
    <xf numFmtId="0" fontId="28"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9" fillId="24" borderId="10" xfId="0" applyFont="1" applyFill="1" applyBorder="1" applyAlignment="1">
      <alignment vertical="center" wrapText="1"/>
    </xf>
    <xf numFmtId="0" fontId="27" fillId="28" borderId="10"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7" fillId="29" borderId="10" xfId="0" applyFont="1" applyFill="1" applyBorder="1" applyAlignment="1">
      <alignment horizontal="center" vertical="center" textRotation="90"/>
    </xf>
    <xf numFmtId="0" fontId="7" fillId="29" borderId="10" xfId="0" applyFont="1" applyFill="1" applyBorder="1" applyAlignment="1">
      <alignment horizontal="center" vertical="center" textRotation="90" wrapText="1"/>
    </xf>
    <xf numFmtId="0" fontId="7" fillId="26" borderId="10" xfId="0" applyFont="1" applyFill="1" applyBorder="1" applyAlignment="1">
      <alignment horizontal="center" vertical="center"/>
    </xf>
    <xf numFmtId="0" fontId="29" fillId="24" borderId="10" xfId="0" applyFont="1" applyFill="1" applyBorder="1" applyAlignment="1">
      <alignment horizontal="center" vertical="center" wrapText="1"/>
    </xf>
    <xf numFmtId="0" fontId="43" fillId="24" borderId="10" xfId="0" applyFont="1" applyFill="1" applyBorder="1" applyAlignment="1">
      <alignment horizontal="center" vertical="center" wrapText="1"/>
    </xf>
    <xf numFmtId="0" fontId="43" fillId="24" borderId="10" xfId="0" applyFont="1" applyFill="1" applyBorder="1" applyAlignment="1" applyProtection="1">
      <alignment horizontal="center" vertical="center" wrapText="1"/>
      <protection locked="0"/>
    </xf>
    <xf numFmtId="0" fontId="44" fillId="24"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3" fillId="24" borderId="10" xfId="0" applyFont="1" applyFill="1" applyBorder="1" applyAlignment="1">
      <alignment vertical="center" wrapText="1"/>
    </xf>
    <xf numFmtId="0" fontId="43" fillId="0" borderId="10" xfId="0" applyFont="1" applyBorder="1" applyAlignment="1">
      <alignment horizontal="center" vertical="center" wrapText="1"/>
    </xf>
    <xf numFmtId="0" fontId="44" fillId="28" borderId="10" xfId="0" applyFont="1" applyFill="1" applyBorder="1" applyAlignment="1">
      <alignment horizontal="center" vertical="center" wrapText="1"/>
    </xf>
    <xf numFmtId="0" fontId="5" fillId="24" borderId="11"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1" xfId="0" applyFont="1" applyFill="1" applyBorder="1" applyAlignment="1">
      <alignment horizontal="center" vertical="center"/>
    </xf>
    <xf numFmtId="0" fontId="8" fillId="24" borderId="10" xfId="0" applyFont="1" applyFill="1" applyBorder="1" applyAlignment="1">
      <alignment horizontal="center" vertical="center" wrapText="1"/>
    </xf>
    <xf numFmtId="0" fontId="3" fillId="0" borderId="0" xfId="31" applyAlignment="1" applyProtection="1"/>
    <xf numFmtId="0" fontId="4" fillId="24" borderId="0" xfId="0" applyFont="1" applyFill="1" applyAlignment="1">
      <alignment horizontal="center"/>
    </xf>
    <xf numFmtId="0" fontId="4" fillId="24" borderId="13" xfId="0" applyFont="1" applyFill="1" applyBorder="1" applyAlignment="1">
      <alignment horizontal="center" vertical="center"/>
    </xf>
    <xf numFmtId="0" fontId="4" fillId="24" borderId="13" xfId="0" applyFont="1" applyFill="1" applyBorder="1"/>
    <xf numFmtId="14" fontId="4" fillId="24" borderId="13" xfId="0" applyNumberFormat="1" applyFont="1" applyFill="1" applyBorder="1"/>
    <xf numFmtId="0" fontId="8" fillId="24" borderId="0" xfId="0" applyFont="1" applyFill="1"/>
    <xf numFmtId="0" fontId="8" fillId="24" borderId="0" xfId="0" applyFont="1" applyFill="1" applyAlignment="1">
      <alignment horizontal="center"/>
    </xf>
    <xf numFmtId="0" fontId="44" fillId="24" borderId="10" xfId="0" applyFont="1" applyFill="1" applyBorder="1" applyAlignment="1">
      <alignment horizontal="center" vertical="center" wrapText="1"/>
    </xf>
    <xf numFmtId="0" fontId="32" fillId="24" borderId="0" xfId="0" applyFont="1" applyFill="1" applyBorder="1" applyAlignment="1">
      <alignment horizontal="left" vertical="center"/>
    </xf>
    <xf numFmtId="0" fontId="31"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6" fillId="0" borderId="10" xfId="0" applyFont="1" applyBorder="1" applyAlignment="1">
      <alignment vertical="center"/>
    </xf>
    <xf numFmtId="14" fontId="4" fillId="24" borderId="13" xfId="0" applyNumberFormat="1" applyFont="1" applyFill="1" applyBorder="1" applyAlignment="1">
      <alignment horizontal="center" vertical="center"/>
    </xf>
    <xf numFmtId="0" fontId="29" fillId="0" borderId="10" xfId="0" applyFont="1" applyFill="1" applyBorder="1" applyAlignment="1">
      <alignment horizontal="center" vertical="center" wrapText="1"/>
    </xf>
    <xf numFmtId="0" fontId="29" fillId="24" borderId="14" xfId="0" applyFont="1" applyFill="1" applyBorder="1" applyAlignment="1">
      <alignment vertical="center" wrapText="1"/>
    </xf>
    <xf numFmtId="0" fontId="29" fillId="24" borderId="0" xfId="0" applyFont="1" applyFill="1" applyBorder="1" applyAlignment="1">
      <alignment vertical="center" wrapText="1"/>
    </xf>
    <xf numFmtId="0" fontId="27" fillId="27" borderId="10" xfId="0" applyFont="1" applyFill="1" applyBorder="1" applyAlignment="1">
      <alignment horizontal="center" vertical="center"/>
    </xf>
    <xf numFmtId="0" fontId="7" fillId="27" borderId="10" xfId="0" applyFont="1" applyFill="1" applyBorder="1" applyAlignment="1">
      <alignment horizontal="center" vertical="center"/>
    </xf>
    <xf numFmtId="0" fontId="7" fillId="27" borderId="10" xfId="0" applyFont="1" applyFill="1" applyBorder="1" applyAlignment="1">
      <alignment horizontal="center" vertical="center" wrapText="1"/>
    </xf>
    <xf numFmtId="0" fontId="7" fillId="26" borderId="10"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0" fillId="0" borderId="10" xfId="0" applyBorder="1" applyAlignment="1">
      <alignment vertical="top" wrapText="1"/>
    </xf>
    <xf numFmtId="0" fontId="4" fillId="24" borderId="13" xfId="0" applyFont="1" applyFill="1" applyBorder="1" applyAlignment="1">
      <alignment horizontal="center"/>
    </xf>
    <xf numFmtId="14" fontId="4" fillId="24" borderId="13" xfId="0" applyNumberFormat="1" applyFont="1" applyFill="1" applyBorder="1" applyAlignment="1">
      <alignment horizontal="center"/>
    </xf>
    <xf numFmtId="0" fontId="7" fillId="27" borderId="10" xfId="0" applyFont="1" applyFill="1" applyBorder="1" applyAlignment="1">
      <alignment horizontal="center" vertical="center" wrapText="1"/>
    </xf>
    <xf numFmtId="0" fontId="5" fillId="24" borderId="11" xfId="0" applyFont="1" applyFill="1" applyBorder="1" applyAlignment="1">
      <alignment horizontal="center" vertical="center"/>
    </xf>
    <xf numFmtId="0" fontId="44" fillId="24" borderId="10" xfId="0" applyFont="1" applyFill="1" applyBorder="1" applyAlignment="1">
      <alignment horizontal="center" vertical="center" wrapText="1"/>
    </xf>
    <xf numFmtId="0" fontId="43" fillId="0" borderId="10" xfId="0" applyFont="1" applyFill="1" applyBorder="1" applyAlignment="1" applyProtection="1">
      <alignment horizontal="center" vertical="center" wrapText="1"/>
      <protection locked="0"/>
    </xf>
    <xf numFmtId="0" fontId="43" fillId="0" borderId="10" xfId="0" applyFont="1" applyFill="1" applyBorder="1" applyAlignment="1">
      <alignment horizontal="center" vertical="center" wrapText="1"/>
    </xf>
    <xf numFmtId="0" fontId="1" fillId="0" borderId="0" xfId="34"/>
    <xf numFmtId="0" fontId="39" fillId="0" borderId="0" xfId="37"/>
    <xf numFmtId="0" fontId="39" fillId="30" borderId="10" xfId="37" applyFill="1" applyBorder="1"/>
    <xf numFmtId="0" fontId="39" fillId="0" borderId="10" xfId="37" applyBorder="1" applyAlignment="1">
      <alignment horizontal="left" vertical="center" wrapText="1"/>
    </xf>
    <xf numFmtId="0" fontId="39" fillId="0" borderId="10" xfId="37" applyBorder="1" applyAlignment="1">
      <alignment horizontal="center" vertical="center" wrapText="1"/>
    </xf>
    <xf numFmtId="0" fontId="39" fillId="31" borderId="10" xfId="37" applyFill="1" applyBorder="1"/>
    <xf numFmtId="0" fontId="39" fillId="32" borderId="10" xfId="37" applyFill="1" applyBorder="1"/>
    <xf numFmtId="0" fontId="39" fillId="33" borderId="10" xfId="37" applyFill="1" applyBorder="1" applyAlignment="1">
      <alignment horizontal="center" vertical="center"/>
    </xf>
    <xf numFmtId="0" fontId="41" fillId="33" borderId="10" xfId="37" applyFont="1" applyFill="1" applyBorder="1" applyAlignment="1">
      <alignment horizontal="center" vertical="center" wrapText="1"/>
    </xf>
    <xf numFmtId="0" fontId="39" fillId="30" borderId="10" xfId="37" applyFill="1" applyBorder="1" applyAlignment="1">
      <alignment horizontal="center"/>
    </xf>
    <xf numFmtId="0" fontId="39" fillId="34" borderId="10" xfId="37" applyFill="1" applyBorder="1" applyAlignment="1">
      <alignment horizontal="center"/>
    </xf>
    <xf numFmtId="0" fontId="39" fillId="31" borderId="10" xfId="37" applyFill="1" applyBorder="1" applyAlignment="1">
      <alignment horizontal="center"/>
    </xf>
    <xf numFmtId="0" fontId="39" fillId="0" borderId="0" xfId="37" applyAlignment="1">
      <alignment horizontal="center" vertical="center"/>
    </xf>
    <xf numFmtId="0" fontId="39" fillId="32" borderId="10" xfId="37" applyFill="1" applyBorder="1" applyAlignment="1">
      <alignment horizontal="center"/>
    </xf>
    <xf numFmtId="0" fontId="39" fillId="30" borderId="10" xfId="37" applyFill="1" applyBorder="1" applyAlignment="1">
      <alignment horizontal="center" vertical="center" wrapText="1"/>
    </xf>
    <xf numFmtId="0" fontId="39" fillId="34" borderId="10" xfId="37" applyFill="1" applyBorder="1" applyAlignment="1">
      <alignment horizontal="center" vertical="center" wrapText="1"/>
    </xf>
    <xf numFmtId="0" fontId="39" fillId="31" borderId="10" xfId="37" applyFill="1" applyBorder="1" applyAlignment="1">
      <alignment horizontal="center" vertical="center" wrapText="1"/>
    </xf>
    <xf numFmtId="0" fontId="39" fillId="32" borderId="10" xfId="37" applyFill="1" applyBorder="1" applyAlignment="1">
      <alignment horizontal="center" vertical="center" wrapText="1"/>
    </xf>
    <xf numFmtId="0" fontId="39" fillId="0" borderId="0" xfId="37" applyAlignment="1">
      <alignment horizontal="left" vertical="center" wrapText="1"/>
    </xf>
    <xf numFmtId="0" fontId="39" fillId="0" borderId="0" xfId="37" applyAlignment="1">
      <alignment horizontal="center" vertical="center" wrapText="1"/>
    </xf>
    <xf numFmtId="0" fontId="39" fillId="0" borderId="0" xfId="37" applyBorder="1" applyAlignment="1">
      <alignment horizontal="left" vertical="center" wrapText="1"/>
    </xf>
    <xf numFmtId="0" fontId="39" fillId="0" borderId="0" xfId="37" applyBorder="1" applyAlignment="1">
      <alignment horizontal="center" vertical="center" wrapText="1"/>
    </xf>
    <xf numFmtId="0" fontId="30" fillId="0" borderId="0" xfId="34" applyFont="1" applyAlignment="1">
      <alignment horizontal="justify" vertical="center"/>
    </xf>
    <xf numFmtId="0" fontId="1" fillId="35" borderId="0" xfId="34" applyFont="1" applyFill="1" applyAlignment="1">
      <alignment horizontal="left" vertical="center"/>
    </xf>
    <xf numFmtId="0" fontId="45" fillId="36" borderId="0" xfId="34" applyFont="1" applyFill="1" applyAlignment="1">
      <alignment horizontal="left" vertical="center"/>
    </xf>
    <xf numFmtId="0" fontId="45" fillId="36" borderId="0" xfId="34" applyFont="1" applyFill="1" applyAlignment="1">
      <alignment horizontal="left" vertical="center" wrapText="1"/>
    </xf>
    <xf numFmtId="0" fontId="1" fillId="37" borderId="0" xfId="34" applyFont="1" applyFill="1" applyAlignment="1">
      <alignment horizontal="left" vertical="center"/>
    </xf>
    <xf numFmtId="0" fontId="1" fillId="28" borderId="0" xfId="34" applyFont="1" applyFill="1" applyAlignment="1">
      <alignment horizontal="left" vertical="center"/>
    </xf>
    <xf numFmtId="0" fontId="1" fillId="38" borderId="0" xfId="34" applyFont="1" applyFill="1" applyAlignment="1">
      <alignment horizontal="left" vertical="center"/>
    </xf>
    <xf numFmtId="0" fontId="1" fillId="0" borderId="0" xfId="34" applyFill="1"/>
    <xf numFmtId="0" fontId="1" fillId="39" borderId="0" xfId="34" applyFill="1"/>
    <xf numFmtId="0" fontId="1" fillId="34" borderId="0" xfId="34" applyFill="1"/>
    <xf numFmtId="0" fontId="1" fillId="32" borderId="0" xfId="34" applyFill="1"/>
    <xf numFmtId="0" fontId="45" fillId="0" borderId="0" xfId="34" applyFont="1"/>
    <xf numFmtId="0" fontId="46" fillId="0" borderId="10" xfId="34" applyFont="1" applyBorder="1" applyAlignment="1">
      <alignment horizontal="center"/>
    </xf>
    <xf numFmtId="0" fontId="1" fillId="36" borderId="0" xfId="34" applyFont="1" applyFill="1" applyAlignment="1">
      <alignment horizontal="left" vertical="center"/>
    </xf>
    <xf numFmtId="0" fontId="1" fillId="0" borderId="0" xfId="34" applyAlignment="1">
      <alignment horizontal="left"/>
    </xf>
    <xf numFmtId="0" fontId="45" fillId="0" borderId="0" xfId="34" applyFont="1" applyAlignment="1">
      <alignment vertical="center"/>
    </xf>
    <xf numFmtId="0" fontId="1" fillId="36" borderId="0" xfId="34" applyFont="1" applyFill="1" applyAlignment="1">
      <alignment horizontal="left" vertical="center" wrapText="1"/>
    </xf>
    <xf numFmtId="0" fontId="36" fillId="0" borderId="0" xfId="34" applyFont="1"/>
    <xf numFmtId="0" fontId="37" fillId="0" borderId="0" xfId="34" applyFont="1" applyAlignment="1">
      <alignment horizontal="center" vertical="center"/>
    </xf>
    <xf numFmtId="0" fontId="8" fillId="0" borderId="10" xfId="0" applyFont="1" applyFill="1" applyBorder="1" applyAlignment="1">
      <alignment horizontal="justify" vertical="center" wrapText="1"/>
    </xf>
    <xf numFmtId="0" fontId="29" fillId="0" borderId="10" xfId="0" applyFont="1" applyFill="1" applyBorder="1" applyAlignment="1" applyProtection="1">
      <alignment horizontal="justify" vertical="center" wrapText="1"/>
      <protection locked="0"/>
    </xf>
    <xf numFmtId="0" fontId="6" fillId="0" borderId="10" xfId="0" applyFont="1" applyBorder="1" applyAlignment="1">
      <alignment horizontal="center" vertical="center"/>
    </xf>
    <xf numFmtId="0" fontId="42" fillId="0" borderId="10" xfId="0" applyFont="1" applyBorder="1" applyAlignment="1">
      <alignment horizontal="center" vertical="center" wrapText="1"/>
    </xf>
    <xf numFmtId="0" fontId="39" fillId="0" borderId="10" xfId="37" applyFont="1" applyBorder="1" applyAlignment="1">
      <alignment horizontal="left" vertical="center" wrapText="1"/>
    </xf>
    <xf numFmtId="0" fontId="44" fillId="0" borderId="10" xfId="0" applyFont="1" applyFill="1" applyBorder="1" applyAlignment="1">
      <alignment horizontal="center" vertical="center" wrapText="1"/>
    </xf>
    <xf numFmtId="0" fontId="44" fillId="0" borderId="10" xfId="0" applyFont="1" applyFill="1" applyBorder="1" applyAlignment="1" applyProtection="1">
      <alignment horizontal="center" vertical="center" wrapText="1"/>
      <protection locked="0"/>
    </xf>
    <xf numFmtId="0" fontId="47" fillId="24" borderId="10" xfId="0" applyFont="1" applyFill="1" applyBorder="1" applyAlignment="1">
      <alignment vertical="center" wrapText="1"/>
    </xf>
    <xf numFmtId="0" fontId="29" fillId="0" borderId="15"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43" fillId="0" borderId="10" xfId="0" applyFont="1" applyFill="1" applyBorder="1" applyAlignment="1" applyProtection="1">
      <alignment horizontal="center" vertical="center"/>
      <protection locked="0"/>
    </xf>
    <xf numFmtId="0" fontId="5" fillId="24" borderId="11" xfId="0" applyFont="1" applyFill="1" applyBorder="1" applyAlignment="1">
      <alignment horizontal="center" vertical="center"/>
    </xf>
    <xf numFmtId="0" fontId="27" fillId="27" borderId="10" xfId="0" applyFont="1" applyFill="1" applyBorder="1" applyAlignment="1">
      <alignment horizontal="center" vertical="center"/>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24" borderId="10" xfId="0" applyFont="1" applyFill="1" applyBorder="1" applyAlignment="1">
      <alignment horizontal="center" vertical="center" wrapText="1"/>
    </xf>
    <xf numFmtId="0" fontId="5" fillId="24" borderId="11" xfId="0" applyFont="1" applyFill="1" applyBorder="1" applyAlignment="1">
      <alignment horizontal="center" vertical="center"/>
    </xf>
    <xf numFmtId="0" fontId="7" fillId="27"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 fillId="24" borderId="13" xfId="0" applyFont="1" applyFill="1" applyBorder="1" applyAlignment="1">
      <alignment horizontal="center" vertical="center"/>
    </xf>
    <xf numFmtId="0" fontId="43" fillId="39" borderId="16" xfId="0" applyFont="1" applyFill="1" applyBorder="1" applyAlignment="1" applyProtection="1">
      <alignment horizontal="center" vertical="center" wrapText="1"/>
      <protection locked="0"/>
    </xf>
    <xf numFmtId="0" fontId="44" fillId="39" borderId="10" xfId="0" applyFont="1" applyFill="1" applyBorder="1" applyAlignment="1">
      <alignment horizontal="center" vertical="center" wrapText="1"/>
    </xf>
    <xf numFmtId="0" fontId="43" fillId="39" borderId="10" xfId="0" applyFont="1" applyFill="1" applyBorder="1" applyAlignment="1" applyProtection="1">
      <alignment horizontal="center" vertical="center" wrapText="1"/>
      <protection locked="0"/>
    </xf>
    <xf numFmtId="0" fontId="8" fillId="39" borderId="10" xfId="0" applyFont="1" applyFill="1" applyBorder="1" applyAlignment="1">
      <alignment horizontal="center" vertical="center" wrapText="1"/>
    </xf>
    <xf numFmtId="0" fontId="28" fillId="39" borderId="10" xfId="0" applyFont="1" applyFill="1" applyBorder="1" applyAlignment="1">
      <alignment horizontal="center" vertical="center" wrapText="1"/>
    </xf>
    <xf numFmtId="0" fontId="9" fillId="39" borderId="10" xfId="0" applyFont="1" applyFill="1" applyBorder="1" applyAlignment="1">
      <alignment horizontal="center" vertical="center" wrapText="1"/>
    </xf>
    <xf numFmtId="0" fontId="27" fillId="39" borderId="10" xfId="0" applyFont="1" applyFill="1" applyBorder="1" applyAlignment="1">
      <alignment horizontal="center" vertical="center" wrapText="1"/>
    </xf>
    <xf numFmtId="0" fontId="29" fillId="39" borderId="10" xfId="0" applyFont="1" applyFill="1" applyBorder="1" applyAlignment="1">
      <alignment horizontal="center" vertical="center" wrapText="1"/>
    </xf>
    <xf numFmtId="0" fontId="29" fillId="39" borderId="10" xfId="0" applyFont="1" applyFill="1" applyBorder="1" applyAlignment="1">
      <alignment vertical="center" wrapText="1"/>
    </xf>
    <xf numFmtId="0" fontId="31" fillId="39" borderId="10" xfId="0" applyFont="1" applyFill="1" applyBorder="1" applyAlignment="1">
      <alignment horizontal="left" vertical="center" wrapText="1"/>
    </xf>
    <xf numFmtId="0" fontId="5" fillId="39" borderId="11" xfId="0" applyFont="1" applyFill="1" applyBorder="1" applyAlignment="1">
      <alignment horizontal="center" vertical="center"/>
    </xf>
    <xf numFmtId="0" fontId="7" fillId="39" borderId="10" xfId="0" applyFont="1" applyFill="1" applyBorder="1" applyAlignment="1">
      <alignment horizontal="center" vertical="center" wrapText="1"/>
    </xf>
    <xf numFmtId="0" fontId="43" fillId="39" borderId="10" xfId="0" applyFont="1" applyFill="1" applyBorder="1" applyAlignment="1">
      <alignment horizontal="center" vertical="center" wrapText="1"/>
    </xf>
    <xf numFmtId="0" fontId="32" fillId="39" borderId="0" xfId="0" applyFont="1" applyFill="1" applyBorder="1" applyAlignment="1">
      <alignment horizontal="left" vertical="center"/>
    </xf>
    <xf numFmtId="0" fontId="4" fillId="39" borderId="0" xfId="0" applyFont="1" applyFill="1"/>
    <xf numFmtId="0" fontId="5" fillId="24" borderId="11" xfId="0" applyFont="1" applyFill="1" applyBorder="1" applyAlignment="1">
      <alignment horizontal="justify" vertical="center"/>
    </xf>
    <xf numFmtId="0" fontId="27" fillId="27" borderId="10" xfId="0" applyFont="1" applyFill="1" applyBorder="1" applyAlignment="1">
      <alignment horizontal="justify" vertical="center"/>
    </xf>
    <xf numFmtId="0" fontId="43" fillId="24" borderId="10" xfId="0" applyFont="1" applyFill="1" applyBorder="1" applyAlignment="1">
      <alignment horizontal="justify" vertical="center" wrapText="1"/>
    </xf>
    <xf numFmtId="0" fontId="43" fillId="24" borderId="10" xfId="0" applyFont="1" applyFill="1" applyBorder="1" applyAlignment="1" applyProtection="1">
      <alignment horizontal="justify" vertical="center" wrapText="1"/>
      <protection locked="0"/>
    </xf>
    <xf numFmtId="0" fontId="43" fillId="39" borderId="10" xfId="0" applyFont="1" applyFill="1" applyBorder="1" applyAlignment="1" applyProtection="1">
      <alignment horizontal="justify" vertical="center" wrapText="1"/>
      <protection locked="0"/>
    </xf>
    <xf numFmtId="0" fontId="32" fillId="24" borderId="0" xfId="0" applyFont="1" applyFill="1" applyBorder="1" applyAlignment="1">
      <alignment horizontal="justify" vertical="center"/>
    </xf>
    <xf numFmtId="0" fontId="4" fillId="24" borderId="0" xfId="0" applyFont="1" applyFill="1" applyAlignment="1">
      <alignment horizontal="justify"/>
    </xf>
    <xf numFmtId="0" fontId="4" fillId="0" borderId="0" xfId="0" applyFont="1" applyAlignment="1">
      <alignment horizontal="justify"/>
    </xf>
    <xf numFmtId="0" fontId="7" fillId="26" borderId="10" xfId="0" applyFont="1" applyFill="1" applyBorder="1" applyAlignment="1">
      <alignment horizontal="justify" vertical="center" wrapText="1"/>
    </xf>
    <xf numFmtId="0" fontId="29" fillId="24" borderId="10" xfId="0" applyFont="1" applyFill="1" applyBorder="1" applyAlignment="1">
      <alignment horizontal="justify" vertical="center" wrapText="1"/>
    </xf>
    <xf numFmtId="0" fontId="29" fillId="39" borderId="10" xfId="0" applyFont="1" applyFill="1" applyBorder="1" applyAlignment="1">
      <alignment horizontal="justify" vertical="center" wrapText="1"/>
    </xf>
    <xf numFmtId="0" fontId="29" fillId="39" borderId="15" xfId="0" applyFont="1" applyFill="1" applyBorder="1" applyAlignment="1">
      <alignment horizontal="justify" vertical="center" wrapText="1"/>
    </xf>
    <xf numFmtId="0" fontId="29" fillId="39" borderId="17" xfId="0" applyFont="1" applyFill="1" applyBorder="1" applyAlignment="1">
      <alignment vertical="center" wrapText="1"/>
    </xf>
    <xf numFmtId="0" fontId="29" fillId="39" borderId="18" xfId="0" applyFont="1" applyFill="1" applyBorder="1" applyAlignment="1">
      <alignment horizontal="center" vertical="center" wrapText="1"/>
    </xf>
    <xf numFmtId="0" fontId="4" fillId="39" borderId="10" xfId="0" applyFont="1" applyFill="1" applyBorder="1"/>
    <xf numFmtId="0" fontId="8" fillId="39" borderId="0" xfId="0" applyFont="1" applyFill="1"/>
    <xf numFmtId="0" fontId="4" fillId="24" borderId="13" xfId="0" applyFont="1" applyFill="1" applyBorder="1" applyAlignment="1">
      <alignment horizontal="center" vertical="center"/>
    </xf>
    <xf numFmtId="0" fontId="44" fillId="24" borderId="10" xfId="0" applyFont="1" applyFill="1" applyBorder="1" applyAlignment="1">
      <alignment horizontal="center" vertical="center" wrapText="1"/>
    </xf>
    <xf numFmtId="0" fontId="44" fillId="24" borderId="10" xfId="0" applyFont="1" applyFill="1" applyBorder="1" applyAlignment="1">
      <alignment horizontal="justify" vertical="center" wrapText="1"/>
    </xf>
    <xf numFmtId="0" fontId="44" fillId="24" borderId="10" xfId="0" applyFont="1" applyFill="1" applyBorder="1" applyAlignment="1" applyProtection="1">
      <alignment horizontal="justify" vertical="center" wrapText="1"/>
      <protection locked="0"/>
    </xf>
    <xf numFmtId="0" fontId="44" fillId="24" borderId="10" xfId="0" applyFont="1" applyFill="1" applyBorder="1" applyAlignment="1" applyProtection="1">
      <alignment horizontal="center" vertical="center" wrapText="1"/>
      <protection locked="0"/>
    </xf>
    <xf numFmtId="0" fontId="4" fillId="24" borderId="13" xfId="0" applyFont="1" applyFill="1" applyBorder="1" applyAlignment="1">
      <alignment horizontal="center" vertical="center"/>
    </xf>
    <xf numFmtId="0" fontId="4" fillId="24" borderId="13" xfId="0" applyFont="1" applyFill="1" applyBorder="1" applyAlignment="1">
      <alignment horizontal="center" vertical="center" wrapText="1"/>
    </xf>
    <xf numFmtId="0" fontId="32" fillId="24" borderId="10" xfId="0" applyFont="1" applyFill="1" applyBorder="1" applyAlignment="1">
      <alignment horizontal="left" vertical="center"/>
    </xf>
    <xf numFmtId="0" fontId="32" fillId="24" borderId="23" xfId="0" applyFont="1" applyFill="1" applyBorder="1" applyAlignment="1">
      <alignment horizontal="left" vertical="center"/>
    </xf>
    <xf numFmtId="0" fontId="44" fillId="40" borderId="10" xfId="0" applyFont="1" applyFill="1" applyBorder="1" applyAlignment="1">
      <alignment horizontal="center" vertical="center" wrapText="1"/>
    </xf>
    <xf numFmtId="0" fontId="48" fillId="41" borderId="18" xfId="0" applyFont="1" applyFill="1" applyBorder="1" applyAlignment="1" applyProtection="1">
      <alignment horizontal="center" vertical="center" textRotation="90" wrapText="1"/>
      <protection locked="0"/>
    </xf>
    <xf numFmtId="0" fontId="48" fillId="41" borderId="16" xfId="0" applyFont="1" applyFill="1" applyBorder="1" applyAlignment="1" applyProtection="1">
      <alignment horizontal="center" vertical="center" textRotation="90" wrapText="1"/>
      <protection locked="0"/>
    </xf>
    <xf numFmtId="0" fontId="48" fillId="41" borderId="23" xfId="0" applyFont="1" applyFill="1" applyBorder="1" applyAlignment="1" applyProtection="1">
      <alignment horizontal="center" vertical="center" textRotation="90" wrapText="1"/>
      <protection locked="0"/>
    </xf>
    <xf numFmtId="0" fontId="48" fillId="39" borderId="18" xfId="0" applyFont="1" applyFill="1" applyBorder="1" applyAlignment="1" applyProtection="1">
      <alignment horizontal="center" vertical="center" textRotation="90" wrapText="1"/>
      <protection locked="0"/>
    </xf>
    <xf numFmtId="0" fontId="48" fillId="39" borderId="16" xfId="0" applyFont="1" applyFill="1" applyBorder="1" applyAlignment="1" applyProtection="1">
      <alignment horizontal="center" vertical="center" textRotation="90" wrapText="1"/>
      <protection locked="0"/>
    </xf>
    <xf numFmtId="0" fontId="48" fillId="39" borderId="23" xfId="0" applyFont="1" applyFill="1" applyBorder="1" applyAlignment="1" applyProtection="1">
      <alignment horizontal="center" vertical="center" textRotation="90" wrapText="1"/>
      <protection locked="0"/>
    </xf>
    <xf numFmtId="0" fontId="5" fillId="24" borderId="11" xfId="0" applyFont="1" applyFill="1" applyBorder="1" applyAlignment="1">
      <alignment horizontal="center" vertical="center"/>
    </xf>
    <xf numFmtId="0" fontId="5" fillId="24" borderId="20"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22" xfId="0" applyFont="1" applyFill="1" applyBorder="1" applyAlignment="1">
      <alignment horizontal="center" vertical="center"/>
    </xf>
    <xf numFmtId="0" fontId="43" fillId="41" borderId="18" xfId="0" applyFont="1" applyFill="1" applyBorder="1" applyAlignment="1" applyProtection="1">
      <alignment horizontal="center" vertical="center" wrapText="1"/>
      <protection locked="0"/>
    </xf>
    <xf numFmtId="0" fontId="43" fillId="41" borderId="16" xfId="0" applyFont="1" applyFill="1" applyBorder="1" applyAlignment="1" applyProtection="1">
      <alignment horizontal="center" vertical="center" wrapText="1"/>
      <protection locked="0"/>
    </xf>
    <xf numFmtId="0" fontId="48" fillId="40" borderId="18" xfId="0" applyFont="1" applyFill="1" applyBorder="1" applyAlignment="1">
      <alignment horizontal="center" vertical="center" textRotation="90" wrapText="1"/>
    </xf>
    <xf numFmtId="0" fontId="48" fillId="40" borderId="16" xfId="0" applyFont="1" applyFill="1" applyBorder="1" applyAlignment="1">
      <alignment horizontal="center" vertical="center" textRotation="90" wrapText="1"/>
    </xf>
    <xf numFmtId="0" fontId="48" fillId="40" borderId="23" xfId="0" applyFont="1" applyFill="1" applyBorder="1" applyAlignment="1">
      <alignment horizontal="center" vertical="center" textRotation="90" wrapText="1"/>
    </xf>
    <xf numFmtId="0" fontId="33" fillId="24" borderId="19" xfId="0" applyFont="1" applyFill="1" applyBorder="1" applyAlignment="1">
      <alignment horizontal="center" vertical="center"/>
    </xf>
    <xf numFmtId="0" fontId="33" fillId="24" borderId="11" xfId="0" applyFont="1" applyFill="1" applyBorder="1" applyAlignment="1">
      <alignment horizontal="center" vertical="center"/>
    </xf>
    <xf numFmtId="0" fontId="33" fillId="24" borderId="20" xfId="0" applyFont="1" applyFill="1" applyBorder="1" applyAlignment="1">
      <alignment horizontal="center" vertical="center"/>
    </xf>
    <xf numFmtId="0" fontId="33" fillId="24" borderId="21" xfId="0" applyFont="1" applyFill="1" applyBorder="1" applyAlignment="1">
      <alignment horizontal="center" vertical="center"/>
    </xf>
    <xf numFmtId="0" fontId="33" fillId="24" borderId="12" xfId="0" applyFont="1" applyFill="1" applyBorder="1" applyAlignment="1">
      <alignment horizontal="center" vertical="center"/>
    </xf>
    <xf numFmtId="0" fontId="33" fillId="24" borderId="22" xfId="0" applyFont="1" applyFill="1" applyBorder="1" applyAlignment="1">
      <alignment horizontal="center" vertical="center"/>
    </xf>
    <xf numFmtId="0" fontId="27" fillId="27" borderId="10" xfId="0" applyFont="1" applyFill="1" applyBorder="1" applyAlignment="1">
      <alignment horizontal="center" vertical="center"/>
    </xf>
    <xf numFmtId="0" fontId="27" fillId="26" borderId="10" xfId="0" applyFont="1" applyFill="1" applyBorder="1" applyAlignment="1">
      <alignment horizontal="center" vertical="center"/>
    </xf>
    <xf numFmtId="0" fontId="7" fillId="27" borderId="10" xfId="0" applyFont="1" applyFill="1" applyBorder="1" applyAlignment="1">
      <alignment horizontal="center" vertical="center"/>
    </xf>
    <xf numFmtId="0" fontId="44" fillId="40" borderId="18" xfId="0" applyFont="1" applyFill="1" applyBorder="1" applyAlignment="1">
      <alignment horizontal="center" vertical="center" wrapText="1"/>
    </xf>
    <xf numFmtId="0" fontId="44" fillId="40" borderId="16" xfId="0" applyFont="1" applyFill="1" applyBorder="1" applyAlignment="1">
      <alignment horizontal="center" vertical="center" wrapText="1"/>
    </xf>
    <xf numFmtId="0" fontId="44" fillId="40" borderId="23" xfId="0" applyFont="1" applyFill="1" applyBorder="1" applyAlignment="1">
      <alignment horizontal="center" vertical="center" wrapText="1"/>
    </xf>
    <xf numFmtId="0" fontId="7" fillId="27" borderId="10" xfId="0" applyFont="1" applyFill="1" applyBorder="1" applyAlignment="1">
      <alignment horizontal="center" vertical="center" wrapText="1"/>
    </xf>
    <xf numFmtId="0" fontId="7" fillId="26" borderId="10" xfId="0" applyFont="1" applyFill="1" applyBorder="1" applyAlignment="1">
      <alignment horizontal="center" vertical="center"/>
    </xf>
    <xf numFmtId="0" fontId="27" fillId="26" borderId="10" xfId="0" applyFont="1" applyFill="1" applyBorder="1" applyAlignment="1">
      <alignment horizontal="center" vertical="center" wrapText="1"/>
    </xf>
    <xf numFmtId="0" fontId="27" fillId="26" borderId="10" xfId="0" applyFont="1" applyFill="1" applyBorder="1" applyAlignment="1">
      <alignment horizontal="center" vertical="center" textRotation="90" wrapText="1"/>
    </xf>
    <xf numFmtId="0" fontId="27" fillId="26" borderId="10" xfId="0" applyFont="1" applyFill="1" applyBorder="1" applyAlignment="1">
      <alignment horizontal="center" vertical="center" textRotation="90"/>
    </xf>
    <xf numFmtId="0" fontId="4" fillId="24" borderId="13" xfId="0" applyFont="1" applyFill="1" applyBorder="1" applyAlignment="1">
      <alignment horizontal="center" wrapText="1"/>
    </xf>
    <xf numFmtId="0" fontId="44" fillId="0" borderId="10"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23"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2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0" fontId="32" fillId="24" borderId="15" xfId="0" applyFont="1" applyFill="1" applyBorder="1" applyAlignment="1">
      <alignment horizontal="left" vertical="center"/>
    </xf>
    <xf numFmtId="0" fontId="32" fillId="24" borderId="24" xfId="0" applyFont="1" applyFill="1" applyBorder="1" applyAlignment="1">
      <alignment horizontal="left" vertical="center"/>
    </xf>
    <xf numFmtId="0" fontId="32" fillId="24" borderId="17" xfId="0" applyFont="1" applyFill="1" applyBorder="1" applyAlignment="1">
      <alignment horizontal="left" vertical="center"/>
    </xf>
    <xf numFmtId="0" fontId="48" fillId="40" borderId="10" xfId="0" applyFont="1" applyFill="1" applyBorder="1" applyAlignment="1">
      <alignment horizontal="left" vertical="center" textRotation="90" wrapText="1"/>
    </xf>
    <xf numFmtId="0" fontId="48" fillId="40" borderId="16" xfId="0" applyFont="1" applyFill="1" applyBorder="1" applyAlignment="1">
      <alignment horizontal="left" vertical="center" textRotation="90" wrapText="1"/>
    </xf>
    <xf numFmtId="0" fontId="48" fillId="40" borderId="23" xfId="0" applyFont="1" applyFill="1" applyBorder="1" applyAlignment="1">
      <alignment horizontal="left" vertical="center" textRotation="90" wrapText="1"/>
    </xf>
    <xf numFmtId="0" fontId="44" fillId="24" borderId="10" xfId="0" applyFont="1" applyFill="1" applyBorder="1" applyAlignment="1">
      <alignment horizontal="center" vertical="center" wrapText="1"/>
    </xf>
    <xf numFmtId="0" fontId="44" fillId="41" borderId="10" xfId="0"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48" fillId="27" borderId="18" xfId="0" applyFont="1" applyFill="1" applyBorder="1" applyAlignment="1">
      <alignment horizontal="center" vertical="center" textRotation="90" wrapText="1"/>
    </xf>
    <xf numFmtId="0" fontId="48" fillId="27" borderId="16" xfId="0" applyFont="1" applyFill="1" applyBorder="1" applyAlignment="1">
      <alignment horizontal="center" vertical="center" textRotation="90" wrapText="1"/>
    </xf>
    <xf numFmtId="0" fontId="48" fillId="27" borderId="23" xfId="0" applyFont="1" applyFill="1" applyBorder="1" applyAlignment="1">
      <alignment horizontal="center" vertical="center" textRotation="90" wrapText="1"/>
    </xf>
    <xf numFmtId="0" fontId="44" fillId="0" borderId="18" xfId="0" applyFont="1" applyBorder="1" applyAlignment="1">
      <alignment horizontal="center" vertical="center" wrapText="1"/>
    </xf>
    <xf numFmtId="0" fontId="48" fillId="43" borderId="18" xfId="0" applyFont="1" applyFill="1" applyBorder="1" applyAlignment="1">
      <alignment horizontal="center" vertical="center" textRotation="90" wrapText="1"/>
    </xf>
    <xf numFmtId="0" fontId="48" fillId="43" borderId="16" xfId="0" applyFont="1" applyFill="1" applyBorder="1" applyAlignment="1">
      <alignment horizontal="center" vertical="center" textRotation="90" wrapText="1"/>
    </xf>
    <xf numFmtId="0" fontId="48" fillId="43" borderId="23"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0" fontId="49" fillId="0" borderId="12" xfId="37" applyFont="1" applyBorder="1" applyAlignment="1">
      <alignment horizontal="center"/>
    </xf>
    <xf numFmtId="0" fontId="41" fillId="25" borderId="10" xfId="0" applyFont="1" applyFill="1" applyBorder="1" applyAlignment="1">
      <alignment horizontal="center" vertical="center"/>
    </xf>
    <xf numFmtId="0" fontId="27" fillId="26" borderId="26" xfId="0" applyFont="1" applyFill="1" applyBorder="1" applyAlignment="1">
      <alignment horizontal="center" vertical="center"/>
    </xf>
    <xf numFmtId="0" fontId="27" fillId="26" borderId="26" xfId="0" applyFont="1" applyFill="1" applyBorder="1" applyAlignment="1">
      <alignment horizontal="center" vertical="center" wrapText="1"/>
    </xf>
    <xf numFmtId="0" fontId="27" fillId="26" borderId="26" xfId="0" applyFont="1" applyFill="1" applyBorder="1" applyAlignment="1">
      <alignment horizontal="center" vertical="center" textRotation="90" wrapText="1"/>
    </xf>
    <xf numFmtId="0" fontId="27" fillId="27" borderId="26" xfId="0" applyFont="1" applyFill="1" applyBorder="1" applyAlignment="1">
      <alignment horizontal="center" vertical="center"/>
    </xf>
    <xf numFmtId="0" fontId="7" fillId="27" borderId="26" xfId="0" applyFont="1" applyFill="1" applyBorder="1" applyAlignment="1">
      <alignment horizontal="center" vertical="center"/>
    </xf>
    <xf numFmtId="0" fontId="7" fillId="26" borderId="26" xfId="0" applyFont="1" applyFill="1" applyBorder="1" applyAlignment="1">
      <alignment horizontal="center" vertical="center"/>
    </xf>
    <xf numFmtId="0" fontId="7" fillId="26" borderId="26" xfId="0" applyFont="1" applyFill="1" applyBorder="1" applyAlignment="1">
      <alignment horizontal="center" vertical="center" wrapText="1"/>
    </xf>
    <xf numFmtId="0" fontId="7" fillId="27" borderId="26" xfId="0" applyFont="1" applyFill="1" applyBorder="1" applyAlignment="1">
      <alignment horizontal="center" vertical="center" wrapText="1"/>
    </xf>
    <xf numFmtId="0" fontId="27" fillId="26" borderId="26" xfId="0" applyFont="1" applyFill="1" applyBorder="1" applyAlignment="1">
      <alignment horizontal="center" vertical="center" textRotation="90"/>
    </xf>
    <xf numFmtId="0" fontId="27" fillId="27" borderId="26" xfId="0" applyFont="1" applyFill="1" applyBorder="1" applyAlignment="1">
      <alignment horizontal="center" vertical="center"/>
    </xf>
    <xf numFmtId="0" fontId="7" fillId="27" borderId="26" xfId="0" applyFont="1" applyFill="1" applyBorder="1" applyAlignment="1">
      <alignment horizontal="center" vertical="center"/>
    </xf>
    <xf numFmtId="0" fontId="7" fillId="29" borderId="26" xfId="0" applyFont="1" applyFill="1" applyBorder="1" applyAlignment="1">
      <alignment horizontal="center" vertical="center" textRotation="90"/>
    </xf>
    <xf numFmtId="0" fontId="7" fillId="29" borderId="26" xfId="0" applyFont="1" applyFill="1" applyBorder="1" applyAlignment="1">
      <alignment horizontal="center" vertical="center" textRotation="90" wrapText="1"/>
    </xf>
    <xf numFmtId="0" fontId="7" fillId="27" borderId="26" xfId="0" applyFont="1" applyFill="1" applyBorder="1" applyAlignment="1">
      <alignment horizontal="center" vertical="center" wrapText="1"/>
    </xf>
    <xf numFmtId="0" fontId="7" fillId="26" borderId="26" xfId="0" applyFont="1" applyFill="1" applyBorder="1" applyAlignment="1">
      <alignment horizontal="center" vertical="center"/>
    </xf>
    <xf numFmtId="0" fontId="48" fillId="27" borderId="26" xfId="0" applyFont="1" applyFill="1" applyBorder="1" applyAlignment="1">
      <alignment horizontal="center" vertical="center" textRotation="90" wrapText="1"/>
    </xf>
    <xf numFmtId="0" fontId="44" fillId="41" borderId="26" xfId="0" applyFont="1" applyFill="1" applyBorder="1" applyAlignment="1">
      <alignment horizontal="center" vertical="center" wrapText="1"/>
    </xf>
    <xf numFmtId="0" fontId="43" fillId="0" borderId="26" xfId="0" applyFont="1" applyBorder="1" applyAlignment="1">
      <alignment horizontal="center" vertical="center" wrapText="1"/>
    </xf>
    <xf numFmtId="0" fontId="43" fillId="0" borderId="26" xfId="0" applyFont="1" applyBorder="1" applyAlignment="1">
      <alignment horizontal="center" vertical="center" wrapText="1"/>
    </xf>
    <xf numFmtId="0" fontId="43" fillId="24" borderId="26" xfId="0" applyFont="1" applyFill="1" applyBorder="1" applyAlignment="1" applyProtection="1">
      <alignment horizontal="center" vertical="center" wrapText="1"/>
      <protection locked="0"/>
    </xf>
    <xf numFmtId="0" fontId="43" fillId="24" borderId="26" xfId="0" applyFont="1" applyFill="1" applyBorder="1" applyAlignment="1">
      <alignment horizontal="center" vertical="center" wrapText="1"/>
    </xf>
    <xf numFmtId="0" fontId="44" fillId="0" borderId="26" xfId="0" applyFont="1" applyBorder="1" applyAlignment="1">
      <alignment horizontal="center" vertical="center" wrapText="1"/>
    </xf>
    <xf numFmtId="0" fontId="43" fillId="0" borderId="26" xfId="0" applyFont="1" applyBorder="1"/>
    <xf numFmtId="0" fontId="44" fillId="24" borderId="26" xfId="0" applyFont="1" applyFill="1" applyBorder="1" applyAlignment="1">
      <alignment horizontal="center" vertical="center" wrapText="1"/>
    </xf>
    <xf numFmtId="0" fontId="44" fillId="42" borderId="26" xfId="0" applyFont="1" applyFill="1" applyBorder="1" applyAlignment="1">
      <alignment horizontal="center" vertical="center" wrapText="1"/>
    </xf>
    <xf numFmtId="0" fontId="44" fillId="43" borderId="26" xfId="0" applyFont="1" applyFill="1" applyBorder="1" applyAlignment="1">
      <alignment horizontal="center" vertical="center" wrapText="1"/>
    </xf>
    <xf numFmtId="0" fontId="8" fillId="0" borderId="26" xfId="0" applyFont="1" applyBorder="1" applyAlignment="1">
      <alignment horizontal="center" vertical="center" wrapText="1"/>
    </xf>
    <xf numFmtId="0" fontId="28" fillId="0" borderId="26" xfId="0" applyFont="1" applyBorder="1" applyAlignment="1">
      <alignment horizontal="center" vertical="center" wrapText="1"/>
    </xf>
    <xf numFmtId="0" fontId="9" fillId="0" borderId="26" xfId="0" applyFont="1" applyBorder="1" applyAlignment="1">
      <alignment horizontal="center" vertical="center" wrapText="1"/>
    </xf>
    <xf numFmtId="0" fontId="27" fillId="0" borderId="26" xfId="0" applyFont="1" applyBorder="1" applyAlignment="1">
      <alignment horizontal="center" vertical="center" wrapText="1"/>
    </xf>
    <xf numFmtId="0" fontId="29" fillId="24" borderId="26" xfId="0" applyFont="1" applyFill="1" applyBorder="1" applyAlignment="1">
      <alignment horizontal="center" vertical="center" wrapText="1"/>
    </xf>
    <xf numFmtId="0" fontId="29" fillId="24" borderId="26" xfId="0" applyFont="1" applyFill="1" applyBorder="1" applyAlignment="1">
      <alignment vertical="center" wrapText="1"/>
    </xf>
    <xf numFmtId="0" fontId="29" fillId="0" borderId="26" xfId="0" applyFont="1" applyFill="1" applyBorder="1" applyAlignment="1">
      <alignment horizontal="center" vertical="center" wrapText="1"/>
    </xf>
    <xf numFmtId="0" fontId="44" fillId="28" borderId="26" xfId="0" applyFont="1" applyFill="1" applyBorder="1" applyAlignment="1">
      <alignment horizontal="center" vertical="center" wrapText="1"/>
    </xf>
    <xf numFmtId="0" fontId="44" fillId="35" borderId="26" xfId="0" applyFont="1" applyFill="1" applyBorder="1" applyAlignment="1">
      <alignment horizontal="center" vertical="center" wrapText="1"/>
    </xf>
    <xf numFmtId="0" fontId="44" fillId="44" borderId="26" xfId="0" applyFont="1" applyFill="1" applyBorder="1" applyAlignment="1">
      <alignment horizontal="center" vertical="center" wrapText="1"/>
    </xf>
    <xf numFmtId="0" fontId="32" fillId="24" borderId="26" xfId="0" applyFont="1" applyFill="1" applyBorder="1" applyAlignment="1">
      <alignment horizontal="left" vertical="center"/>
    </xf>
  </cellXfs>
  <cellStyles count="50">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Hipervínculo" xfId="31" builtinId="8"/>
    <cellStyle name="Incorrecto 2" xfId="32"/>
    <cellStyle name="Neutral 2" xfId="33"/>
    <cellStyle name="Normal" xfId="0" builtinId="0"/>
    <cellStyle name="Normal 2" xfId="34"/>
    <cellStyle name="Normal 2 10" xfId="35"/>
    <cellStyle name="Normal 2 2" xfId="36"/>
    <cellStyle name="Normal 2 3" xfId="37"/>
    <cellStyle name="Normal 3" xfId="38"/>
    <cellStyle name="Normal 4" xfId="39"/>
    <cellStyle name="Normal 5 2" xfId="40"/>
    <cellStyle name="Notas 2" xfId="41"/>
    <cellStyle name="Salida 2" xfId="42"/>
    <cellStyle name="Texto de advertencia 2" xfId="43"/>
    <cellStyle name="Texto explicativo 2" xfId="44"/>
    <cellStyle name="Título 1 2" xfId="45"/>
    <cellStyle name="Título 2 2" xfId="46"/>
    <cellStyle name="Título 3 2" xfId="47"/>
    <cellStyle name="Título 4" xfId="48"/>
    <cellStyle name="Total 2" xfId="49"/>
  </cellStyles>
  <dxfs count="389">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rgb="FF00FF00"/>
        </patternFill>
      </fill>
    </dxf>
    <dxf>
      <fill>
        <patternFill>
          <bgColor rgb="FFFF000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
      <fill>
        <patternFill>
          <bgColor indexed="17"/>
        </patternFill>
      </fill>
    </dxf>
    <dxf>
      <fill>
        <patternFill>
          <bgColor indexed="51"/>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1076325</xdr:colOff>
      <xdr:row>0</xdr:row>
      <xdr:rowOff>47625</xdr:rowOff>
    </xdr:from>
    <xdr:to>
      <xdr:col>2</xdr:col>
      <xdr:colOff>361950</xdr:colOff>
      <xdr:row>1</xdr:row>
      <xdr:rowOff>542925</xdr:rowOff>
    </xdr:to>
    <xdr:pic>
      <xdr:nvPicPr>
        <xdr:cNvPr id="7914" name="1 Imagen">
          <a:extLst>
            <a:ext uri="{FF2B5EF4-FFF2-40B4-BE49-F238E27FC236}">
              <a16:creationId xmlns:a16="http://schemas.microsoft.com/office/drawing/2014/main" id="{9DB4EFFC-C2EF-9E20-F8A9-98C2F47CAD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47625"/>
          <a:ext cx="2409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838200</xdr:colOff>
      <xdr:row>0</xdr:row>
      <xdr:rowOff>47625</xdr:rowOff>
    </xdr:from>
    <xdr:to>
      <xdr:col>2</xdr:col>
      <xdr:colOff>409575</xdr:colOff>
      <xdr:row>1</xdr:row>
      <xdr:rowOff>561975</xdr:rowOff>
    </xdr:to>
    <xdr:pic>
      <xdr:nvPicPr>
        <xdr:cNvPr id="42156" name="2 Imagen">
          <a:extLst>
            <a:ext uri="{FF2B5EF4-FFF2-40B4-BE49-F238E27FC236}">
              <a16:creationId xmlns:a16="http://schemas.microsoft.com/office/drawing/2014/main" id="{059AC359-2F7B-0BC3-9495-13DE599CA8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47625"/>
          <a:ext cx="24288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1009650</xdr:colOff>
      <xdr:row>0</xdr:row>
      <xdr:rowOff>9525</xdr:rowOff>
    </xdr:from>
    <xdr:to>
      <xdr:col>2</xdr:col>
      <xdr:colOff>314325</xdr:colOff>
      <xdr:row>1</xdr:row>
      <xdr:rowOff>523875</xdr:rowOff>
    </xdr:to>
    <xdr:pic>
      <xdr:nvPicPr>
        <xdr:cNvPr id="37151" name="2 Imagen">
          <a:extLst>
            <a:ext uri="{FF2B5EF4-FFF2-40B4-BE49-F238E27FC236}">
              <a16:creationId xmlns:a16="http://schemas.microsoft.com/office/drawing/2014/main" id="{9319A614-1AC2-C89A-9F6E-0D21ECFD9A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9525"/>
          <a:ext cx="2409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952500</xdr:colOff>
      <xdr:row>0</xdr:row>
      <xdr:rowOff>47625</xdr:rowOff>
    </xdr:from>
    <xdr:to>
      <xdr:col>2</xdr:col>
      <xdr:colOff>295275</xdr:colOff>
      <xdr:row>1</xdr:row>
      <xdr:rowOff>542925</xdr:rowOff>
    </xdr:to>
    <xdr:pic>
      <xdr:nvPicPr>
        <xdr:cNvPr id="38171" name="2 Imagen">
          <a:extLst>
            <a:ext uri="{FF2B5EF4-FFF2-40B4-BE49-F238E27FC236}">
              <a16:creationId xmlns:a16="http://schemas.microsoft.com/office/drawing/2014/main" id="{868C1401-2092-3DB7-58A2-D256D9710A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47625"/>
          <a:ext cx="24193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838200</xdr:colOff>
      <xdr:row>0</xdr:row>
      <xdr:rowOff>47625</xdr:rowOff>
    </xdr:from>
    <xdr:to>
      <xdr:col>2</xdr:col>
      <xdr:colOff>409575</xdr:colOff>
      <xdr:row>1</xdr:row>
      <xdr:rowOff>561975</xdr:rowOff>
    </xdr:to>
    <xdr:pic>
      <xdr:nvPicPr>
        <xdr:cNvPr id="40214" name="2 Imagen">
          <a:extLst>
            <a:ext uri="{FF2B5EF4-FFF2-40B4-BE49-F238E27FC236}">
              <a16:creationId xmlns:a16="http://schemas.microsoft.com/office/drawing/2014/main" id="{B70429B8-098C-6506-E921-EBADF7C494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47625"/>
          <a:ext cx="24288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952500</xdr:colOff>
      <xdr:row>0</xdr:row>
      <xdr:rowOff>66675</xdr:rowOff>
    </xdr:from>
    <xdr:to>
      <xdr:col>2</xdr:col>
      <xdr:colOff>485775</xdr:colOff>
      <xdr:row>1</xdr:row>
      <xdr:rowOff>561975</xdr:rowOff>
    </xdr:to>
    <xdr:pic>
      <xdr:nvPicPr>
        <xdr:cNvPr id="39191" name="2 Imagen">
          <a:extLst>
            <a:ext uri="{FF2B5EF4-FFF2-40B4-BE49-F238E27FC236}">
              <a16:creationId xmlns:a16="http://schemas.microsoft.com/office/drawing/2014/main" id="{25FD13DB-A981-AF07-D487-21A79A7A43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66675"/>
          <a:ext cx="23907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SEQ\Desktop\MATRIZ%20DE%20PELIGR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C7"/>
      <sheetName val="Matriz C1"/>
      <sheetName val="Listas"/>
      <sheetName val="RESP. EMERG."/>
      <sheetName val="ADMINISTRATIVO"/>
      <sheetName val="BUCEO"/>
      <sheetName val="REMOLCADORES "/>
      <sheetName val="APOYO REMOLCADORES"/>
      <sheetName val="TRANSV. RM"/>
      <sheetName val="MANTENIMIENTO "/>
      <sheetName val="LOGISTICA - MUELLE "/>
      <sheetName val="TRANSV. MUELLE"/>
      <sheetName val="Matriz (2)"/>
      <sheetName val="priorizacion (2)"/>
      <sheetName val="priorizacion"/>
      <sheetName val="Criterios de evaluacion"/>
      <sheetName val="VAL CUALITATIVA PEL HIGIENICOS"/>
      <sheetName val="NIVEL DE DEFICIENCIA"/>
      <sheetName val="COLORES"/>
      <sheetName val="Matriz (3)"/>
    </sheetNames>
    <sheetDataSet>
      <sheetData sheetId="0" refreshError="1"/>
      <sheetData sheetId="1" refreshError="1"/>
      <sheetData sheetId="2" refreshError="1">
        <row r="4">
          <cell r="B4" t="str">
            <v>Muy Alto</v>
          </cell>
          <cell r="K4" t="str">
            <v>Salud - Daño leve</v>
          </cell>
          <cell r="M4" t="str">
            <v>Biológico - Virus</v>
          </cell>
        </row>
        <row r="5">
          <cell r="B5" t="str">
            <v xml:space="preserve">Alto </v>
          </cell>
          <cell r="K5" t="str">
            <v>Salud - Daño medio</v>
          </cell>
          <cell r="M5" t="str">
            <v>Biológico - Bacterias, Virus, Hongos</v>
          </cell>
        </row>
        <row r="6">
          <cell r="B6" t="str">
            <v>Medio</v>
          </cell>
          <cell r="K6" t="str">
            <v>Salud - Daño extremo</v>
          </cell>
          <cell r="M6" t="str">
            <v>Biológico - Picaduras -Mordeduras</v>
          </cell>
        </row>
        <row r="7">
          <cell r="B7" t="str">
            <v xml:space="preserve">Bajo </v>
          </cell>
          <cell r="K7" t="str">
            <v>Seguridad - Daño leve</v>
          </cell>
          <cell r="M7" t="str">
            <v>Biológico - Virus - Picaduras</v>
          </cell>
        </row>
        <row r="8">
          <cell r="K8" t="str">
            <v>Seguridad - Daño medio</v>
          </cell>
          <cell r="M8" t="str">
            <v>Biológico - Bacterias</v>
          </cell>
        </row>
        <row r="9">
          <cell r="K9" t="str">
            <v>Seguridad - Daño extremo</v>
          </cell>
          <cell r="M9" t="str">
            <v>Biológico - Hongos ricketsias</v>
          </cell>
        </row>
        <row r="10">
          <cell r="M10" t="str">
            <v>Biológico - Parásitos</v>
          </cell>
        </row>
        <row r="11">
          <cell r="M11" t="str">
            <v>Biológico - Picaduras</v>
          </cell>
        </row>
        <row r="12">
          <cell r="M12" t="str">
            <v>Biológico - Mordeduras</v>
          </cell>
        </row>
        <row r="13">
          <cell r="M13" t="str">
            <v>Biológico - Fluidos o Excrementos</v>
          </cell>
        </row>
        <row r="14">
          <cell r="M14" t="str">
            <v>Físico - Ruido</v>
          </cell>
        </row>
        <row r="15">
          <cell r="M15" t="str">
            <v>Físico - Ruido (Telefónico)</v>
          </cell>
        </row>
        <row r="16">
          <cell r="M16" t="str">
            <v>Físico - Iluminación</v>
          </cell>
        </row>
        <row r="17">
          <cell r="M17" t="str">
            <v>Físico - Vibración</v>
          </cell>
        </row>
        <row r="18">
          <cell r="M18" t="str">
            <v>Físico - Temperaturas extremas</v>
          </cell>
        </row>
        <row r="19">
          <cell r="M19" t="str">
            <v>Físico - Presión atmosférica</v>
          </cell>
        </row>
        <row r="20">
          <cell r="M20" t="str">
            <v>Físico - Radiaciones Ionizantes</v>
          </cell>
        </row>
        <row r="21">
          <cell r="M21" t="str">
            <v>Físico - Radiaciones NO Ionizantes</v>
          </cell>
        </row>
        <row r="22">
          <cell r="M22" t="str">
            <v>Químico - Polvos orgánicos o inorgánicos</v>
          </cell>
        </row>
        <row r="23">
          <cell r="M23" t="str">
            <v>Químico - Material Particulado -Polvos orgánicos o inorgánicos</v>
          </cell>
        </row>
        <row r="24">
          <cell r="M24" t="str">
            <v>Químico - Fibras</v>
          </cell>
        </row>
        <row r="25">
          <cell r="M25" t="str">
            <v>Químico - Líquidos (nieblas y rocíos)</v>
          </cell>
        </row>
        <row r="26">
          <cell r="M26" t="str">
            <v>Químico - Gases y vapores</v>
          </cell>
        </row>
        <row r="27">
          <cell r="M27" t="str">
            <v>Químico - Humos Metálicos, no metálicos</v>
          </cell>
        </row>
        <row r="28">
          <cell r="M28" t="str">
            <v>Químico - Material Particulado</v>
          </cell>
        </row>
        <row r="29">
          <cell r="M29" t="str">
            <v xml:space="preserve">Químico - </v>
          </cell>
        </row>
        <row r="30">
          <cell r="M30" t="str">
            <v>Psicosocial - Gestión organizacional</v>
          </cell>
        </row>
        <row r="31">
          <cell r="M31" t="str">
            <v>Psicosocial - Características de la organización del trabajo</v>
          </cell>
        </row>
        <row r="32">
          <cell r="M32" t="str">
            <v>Psicosocial - Características del grupo social de trabajo</v>
          </cell>
        </row>
        <row r="33">
          <cell r="M33" t="str">
            <v>Psicosocial - Condiciones de la tarea</v>
          </cell>
        </row>
        <row r="34">
          <cell r="M34" t="str">
            <v>Psicosocial - Interface persona - tarea</v>
          </cell>
        </row>
        <row r="35">
          <cell r="M35" t="str">
            <v>Psicosocial - Jornada de trabajo</v>
          </cell>
        </row>
        <row r="36">
          <cell r="M36" t="str">
            <v>Biomecánicos - Postura</v>
          </cell>
        </row>
        <row r="37">
          <cell r="M37" t="str">
            <v>Biomecánicos - Esfuerzo</v>
          </cell>
        </row>
        <row r="38">
          <cell r="M38" t="str">
            <v>Biomecánicos - Movimiento repetitivo</v>
          </cell>
        </row>
        <row r="39">
          <cell r="M39" t="str">
            <v>Biomecánicos - Manipulación manual de cargas</v>
          </cell>
        </row>
        <row r="40">
          <cell r="M40" t="str">
            <v>Condiciones de seguridad - Mecánico - Herramientas</v>
          </cell>
        </row>
        <row r="41">
          <cell r="M41" t="str">
            <v>Condiciones de seguridad - Mecánico -Maquinaria</v>
          </cell>
        </row>
        <row r="42">
          <cell r="M42" t="str">
            <v>Condiciones de seguridad - Eléctrico</v>
          </cell>
        </row>
        <row r="43">
          <cell r="M43" t="str">
            <v>Condiciones de seguridad - Locativo</v>
          </cell>
        </row>
        <row r="44">
          <cell r="M44" t="str">
            <v>Condiciones de seguridad - Tecnológico</v>
          </cell>
        </row>
        <row r="45">
          <cell r="M45" t="str">
            <v>Condiciones de seguridad - Accidentes de transito</v>
          </cell>
        </row>
        <row r="46">
          <cell r="M46" t="str">
            <v>Condiciones de seguridad - Públicos</v>
          </cell>
        </row>
        <row r="47">
          <cell r="M47" t="str">
            <v>Condiciones de seguridad - Trabajo en alturas</v>
          </cell>
        </row>
        <row r="48">
          <cell r="M48" t="str">
            <v>Condiciones de seguridad - Espacios confinados</v>
          </cell>
        </row>
        <row r="49">
          <cell r="M49" t="str">
            <v>Fenómenos naturales - Sismo</v>
          </cell>
        </row>
        <row r="50">
          <cell r="M50" t="str">
            <v>Fenómenos naturales - Terremoto</v>
          </cell>
        </row>
        <row r="51">
          <cell r="M51" t="str">
            <v>Fenómenos naturales - Vendaval</v>
          </cell>
        </row>
        <row r="52">
          <cell r="M52" t="str">
            <v>Fenómenos naturales - Inundación</v>
          </cell>
        </row>
        <row r="53">
          <cell r="M53" t="str">
            <v>Fenómenos naturales - Derrumbe</v>
          </cell>
        </row>
        <row r="54">
          <cell r="M54" t="str">
            <v>Fenómenos naturales - Precipitaciones</v>
          </cell>
        </row>
        <row r="55">
          <cell r="M55" t="str">
            <v>Deportivo</v>
          </cell>
        </row>
        <row r="56">
          <cell r="M56" t="str">
            <v>OTRO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hyperlink" Target="mailto:isleguard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C61"/>
  <sheetViews>
    <sheetView tabSelected="1" topLeftCell="A5" zoomScale="90" zoomScaleNormal="90" zoomScaleSheetLayoutView="55" workbookViewId="0">
      <selection activeCell="G6" sqref="G6"/>
    </sheetView>
  </sheetViews>
  <sheetFormatPr baseColWidth="10" defaultRowHeight="14.25" x14ac:dyDescent="0.2"/>
  <cols>
    <col min="1" max="2" width="23.42578125" style="1" customWidth="1"/>
    <col min="3" max="3" width="22.42578125" style="1" customWidth="1"/>
    <col min="4" max="4" width="21" style="1" customWidth="1"/>
    <col min="5" max="5" width="7.42578125" style="2" customWidth="1"/>
    <col min="6" max="6" width="28.28515625" style="164" customWidth="1"/>
    <col min="7" max="7" width="31.28515625" style="1" customWidth="1"/>
    <col min="8" max="8" width="26.28515625" style="1" customWidth="1"/>
    <col min="9" max="9" width="26.140625" style="1" customWidth="1"/>
    <col min="10" max="10" width="24.85546875" style="1" customWidth="1"/>
    <col min="11" max="11" width="27" style="1" customWidth="1"/>
    <col min="12" max="12" width="7.140625" style="1" customWidth="1"/>
    <col min="13" max="13" width="7.28515625" style="1" customWidth="1"/>
    <col min="14" max="14" width="6.42578125" style="1" customWidth="1"/>
    <col min="15" max="15" width="9.28515625" style="1" customWidth="1"/>
    <col min="16" max="16" width="7" style="1" customWidth="1"/>
    <col min="17" max="17" width="7.140625" style="1" customWidth="1"/>
    <col min="18" max="18" width="10" style="1" customWidth="1"/>
    <col min="19" max="19" width="19" style="1" customWidth="1"/>
    <col min="20" max="20" width="13.42578125" style="1" customWidth="1"/>
    <col min="21" max="21" width="13.42578125" style="156" customWidth="1"/>
    <col min="22" max="22" width="13.7109375" style="1" customWidth="1"/>
    <col min="23" max="23" width="28.140625" style="1" customWidth="1"/>
    <col min="24" max="24" width="22.28515625" style="1" customWidth="1"/>
    <col min="25" max="25" width="27.42578125" style="1" customWidth="1"/>
    <col min="26" max="26" width="34.42578125" style="164" customWidth="1"/>
    <col min="27" max="27" width="32.42578125" style="1" customWidth="1"/>
    <col min="28" max="28" width="21" style="1" customWidth="1"/>
    <col min="29" max="29" width="21.85546875" style="1" customWidth="1"/>
    <col min="30" max="16384" width="11.42578125" style="1"/>
  </cols>
  <sheetData>
    <row r="1" spans="1:29" ht="45.75" customHeight="1" x14ac:dyDescent="0.2">
      <c r="A1" s="189"/>
      <c r="B1" s="189"/>
      <c r="C1" s="190"/>
      <c r="D1" s="198" t="s">
        <v>285</v>
      </c>
      <c r="E1" s="199"/>
      <c r="F1" s="199"/>
      <c r="G1" s="199"/>
      <c r="H1" s="199"/>
      <c r="I1" s="199"/>
      <c r="J1" s="199"/>
      <c r="K1" s="199"/>
      <c r="L1" s="199"/>
      <c r="M1" s="199"/>
      <c r="N1" s="199"/>
      <c r="O1" s="199"/>
      <c r="P1" s="199"/>
      <c r="Q1" s="199"/>
      <c r="R1" s="199"/>
      <c r="S1" s="199"/>
      <c r="T1" s="199"/>
      <c r="U1" s="199"/>
      <c r="V1" s="199"/>
      <c r="W1" s="199"/>
      <c r="X1" s="199"/>
      <c r="Y1" s="199"/>
      <c r="Z1" s="199"/>
      <c r="AA1" s="200"/>
      <c r="AB1" s="61" t="s">
        <v>283</v>
      </c>
      <c r="AC1" s="61" t="s">
        <v>284</v>
      </c>
    </row>
    <row r="2" spans="1:29" ht="45" customHeight="1" x14ac:dyDescent="0.2">
      <c r="A2" s="191"/>
      <c r="B2" s="191"/>
      <c r="C2" s="192"/>
      <c r="D2" s="201"/>
      <c r="E2" s="202"/>
      <c r="F2" s="202"/>
      <c r="G2" s="202"/>
      <c r="H2" s="202"/>
      <c r="I2" s="202"/>
      <c r="J2" s="202"/>
      <c r="K2" s="202"/>
      <c r="L2" s="202"/>
      <c r="M2" s="202"/>
      <c r="N2" s="202"/>
      <c r="O2" s="202"/>
      <c r="P2" s="202"/>
      <c r="Q2" s="202"/>
      <c r="R2" s="202"/>
      <c r="S2" s="202"/>
      <c r="T2" s="202"/>
      <c r="U2" s="202"/>
      <c r="V2" s="202"/>
      <c r="W2" s="202"/>
      <c r="X2" s="202"/>
      <c r="Y2" s="202"/>
      <c r="Z2" s="202"/>
      <c r="AA2" s="203"/>
      <c r="AB2" s="8" t="s">
        <v>282</v>
      </c>
      <c r="AC2" s="8" t="s">
        <v>281</v>
      </c>
    </row>
    <row r="3" spans="1:29" s="7" customFormat="1" ht="12.75" customHeight="1" x14ac:dyDescent="0.2">
      <c r="A3" s="9"/>
      <c r="B3" s="48"/>
      <c r="C3" s="9"/>
      <c r="D3" s="45"/>
      <c r="E3" s="9"/>
      <c r="F3" s="157"/>
      <c r="G3" s="9"/>
      <c r="H3" s="9"/>
      <c r="I3" s="9"/>
      <c r="J3" s="9"/>
      <c r="K3" s="9"/>
      <c r="L3" s="9"/>
      <c r="M3" s="9"/>
      <c r="N3" s="9"/>
      <c r="O3" s="9"/>
      <c r="P3" s="9"/>
      <c r="Q3" s="9"/>
      <c r="R3" s="9"/>
      <c r="S3" s="9"/>
      <c r="T3" s="9"/>
      <c r="U3" s="152"/>
      <c r="V3" s="9"/>
      <c r="W3" s="9"/>
      <c r="X3" s="9"/>
      <c r="Y3" s="9"/>
      <c r="Z3" s="157"/>
      <c r="AA3" s="9"/>
      <c r="AB3" s="9"/>
      <c r="AC3" s="9"/>
    </row>
    <row r="4" spans="1:29" ht="37.5" customHeight="1" x14ac:dyDescent="0.2">
      <c r="A4" s="205" t="s">
        <v>237</v>
      </c>
      <c r="B4" s="205" t="s">
        <v>21</v>
      </c>
      <c r="C4" s="212" t="s">
        <v>18</v>
      </c>
      <c r="D4" s="212" t="s">
        <v>224</v>
      </c>
      <c r="E4" s="213" t="s">
        <v>34</v>
      </c>
      <c r="F4" s="204" t="s">
        <v>20</v>
      </c>
      <c r="G4" s="204"/>
      <c r="H4" s="205" t="s">
        <v>1</v>
      </c>
      <c r="I4" s="206" t="s">
        <v>2</v>
      </c>
      <c r="J4" s="206"/>
      <c r="K4" s="206"/>
      <c r="L4" s="211" t="s">
        <v>5</v>
      </c>
      <c r="M4" s="211"/>
      <c r="N4" s="211"/>
      <c r="O4" s="211"/>
      <c r="P4" s="211"/>
      <c r="Q4" s="211"/>
      <c r="R4" s="211"/>
      <c r="S4" s="23" t="s">
        <v>12</v>
      </c>
      <c r="T4" s="210" t="s">
        <v>14</v>
      </c>
      <c r="U4" s="210"/>
      <c r="V4" s="210"/>
      <c r="W4" s="211" t="s">
        <v>15</v>
      </c>
      <c r="X4" s="211"/>
      <c r="Y4" s="211"/>
      <c r="Z4" s="211"/>
      <c r="AA4" s="211"/>
      <c r="AB4" s="210" t="s">
        <v>31</v>
      </c>
      <c r="AC4" s="210"/>
    </row>
    <row r="5" spans="1:29" s="2" customFormat="1" ht="150.75" customHeight="1" x14ac:dyDescent="0.2">
      <c r="A5" s="205"/>
      <c r="B5" s="205"/>
      <c r="C5" s="205"/>
      <c r="D5" s="205"/>
      <c r="E5" s="214"/>
      <c r="F5" s="158" t="s">
        <v>19</v>
      </c>
      <c r="G5" s="24" t="s">
        <v>0</v>
      </c>
      <c r="H5" s="205"/>
      <c r="I5" s="25" t="s">
        <v>3</v>
      </c>
      <c r="J5" s="25" t="s">
        <v>4</v>
      </c>
      <c r="K5" s="25" t="s">
        <v>22</v>
      </c>
      <c r="L5" s="34" t="s">
        <v>6</v>
      </c>
      <c r="M5" s="34" t="s">
        <v>7</v>
      </c>
      <c r="N5" s="35" t="s">
        <v>24</v>
      </c>
      <c r="O5" s="35" t="s">
        <v>8</v>
      </c>
      <c r="P5" s="35" t="s">
        <v>9</v>
      </c>
      <c r="Q5" s="35" t="s">
        <v>10</v>
      </c>
      <c r="R5" s="35" t="s">
        <v>11</v>
      </c>
      <c r="S5" s="23" t="s">
        <v>13</v>
      </c>
      <c r="T5" s="26" t="s">
        <v>25</v>
      </c>
      <c r="U5" s="153" t="s">
        <v>564</v>
      </c>
      <c r="V5" s="26" t="s">
        <v>26</v>
      </c>
      <c r="W5" s="27" t="s">
        <v>16</v>
      </c>
      <c r="X5" s="27" t="s">
        <v>17</v>
      </c>
      <c r="Y5" s="23" t="s">
        <v>27</v>
      </c>
      <c r="Z5" s="165" t="s">
        <v>23</v>
      </c>
      <c r="AA5" s="23" t="s">
        <v>170</v>
      </c>
      <c r="AB5" s="26" t="s">
        <v>32</v>
      </c>
      <c r="AC5" s="26" t="s">
        <v>33</v>
      </c>
    </row>
    <row r="6" spans="1:29" s="3" customFormat="1" ht="69.75" customHeight="1" x14ac:dyDescent="0.25">
      <c r="A6" s="195" t="s">
        <v>487</v>
      </c>
      <c r="B6" s="182" t="s">
        <v>275</v>
      </c>
      <c r="C6" s="182" t="s">
        <v>236</v>
      </c>
      <c r="D6" s="207" t="s">
        <v>286</v>
      </c>
      <c r="E6" s="40" t="s">
        <v>78</v>
      </c>
      <c r="F6" s="159" t="s">
        <v>172</v>
      </c>
      <c r="G6" s="38" t="s">
        <v>79</v>
      </c>
      <c r="H6" s="38" t="s">
        <v>80</v>
      </c>
      <c r="I6" s="38" t="s">
        <v>81</v>
      </c>
      <c r="J6" s="38" t="s">
        <v>82</v>
      </c>
      <c r="K6" s="38" t="s">
        <v>83</v>
      </c>
      <c r="L6" s="6">
        <v>2</v>
      </c>
      <c r="M6" s="6">
        <v>4</v>
      </c>
      <c r="N6" s="28">
        <f>L6*M6</f>
        <v>8</v>
      </c>
      <c r="O6" s="5" t="str">
        <f>IF(N6&lt;=4,"BAJO",IF(N6=6,"MEDIO",IF(N6=8,"MEDIO",IF(N6=10,"ALTO",IF(N6=12,"ALTO",IF(N6=18,"ALTO",IF(N6=20,"ALTO",IF(N6&gt;=24,"MUY ALTO",0))))))))</f>
        <v>MEDIO</v>
      </c>
      <c r="P6" s="6">
        <v>10</v>
      </c>
      <c r="Q6" s="28">
        <f t="shared" ref="Q6:Q15" si="0">N6*P6</f>
        <v>80</v>
      </c>
      <c r="R6" s="29" t="str">
        <f t="shared" ref="R6:R15" si="1">IF(AND(Q6&gt;1,Q6&lt;=20),"IV",IF(AND(Q6&gt;=40,Q6&lt;=120),"III",IF(AND(Q6&gt;=150,Q6&lt;=500),"II",IF(AND(Q6&gt;=600,Q6&lt;=4000),"I","0"))))</f>
        <v>III</v>
      </c>
      <c r="S6" s="5" t="str">
        <f t="shared" ref="S6:S12" si="2">IF(R6="III","ACEPTABLE CON CONTROL ESPECIFICO",IF(R6="IV","ACEPTABLE",IF(R6="II","NO ACEPTABLE",IF(R6="I","NO ACEPTABLE",0))))</f>
        <v>ACEPTABLE CON CONTROL ESPECIFICO</v>
      </c>
      <c r="T6" s="6" t="s">
        <v>28</v>
      </c>
      <c r="U6" s="145" t="s">
        <v>78</v>
      </c>
      <c r="V6" s="6">
        <v>12</v>
      </c>
      <c r="W6" s="37" t="s">
        <v>81</v>
      </c>
      <c r="X6" s="37" t="s">
        <v>81</v>
      </c>
      <c r="Y6" s="37" t="s">
        <v>149</v>
      </c>
      <c r="Z6" s="166" t="s">
        <v>150</v>
      </c>
      <c r="AA6" s="37" t="s">
        <v>151</v>
      </c>
      <c r="AB6" s="30" t="s">
        <v>280</v>
      </c>
      <c r="AC6" s="30" t="s">
        <v>123</v>
      </c>
    </row>
    <row r="7" spans="1:29" s="3" customFormat="1" ht="69.75" customHeight="1" x14ac:dyDescent="0.25">
      <c r="A7" s="196"/>
      <c r="B7" s="182"/>
      <c r="C7" s="182"/>
      <c r="D7" s="208"/>
      <c r="E7" s="40" t="s">
        <v>78</v>
      </c>
      <c r="F7" s="159" t="s">
        <v>201</v>
      </c>
      <c r="G7" s="38" t="s">
        <v>84</v>
      </c>
      <c r="H7" s="38" t="s">
        <v>85</v>
      </c>
      <c r="I7" s="38" t="s">
        <v>86</v>
      </c>
      <c r="J7" s="38" t="s">
        <v>87</v>
      </c>
      <c r="K7" s="38" t="s">
        <v>88</v>
      </c>
      <c r="L7" s="6">
        <v>2</v>
      </c>
      <c r="M7" s="6">
        <v>2</v>
      </c>
      <c r="N7" s="28">
        <f t="shared" ref="N7:N15" si="3">L7*M7</f>
        <v>4</v>
      </c>
      <c r="O7" s="5" t="str">
        <f t="shared" ref="O7:O13" si="4">IF(N7&lt;=4,"BAJO",IF(N7=6,"MEDIO",IF(N7=8,"MEDIO",IF(N7=10,"ALTO",IF(N7=12,"ALTO",IF(N7=18,"ALTO",IF(N7=20,"ALTO",IF(N7&gt;=24,"MUY ALTO",0))))))))</f>
        <v>BAJO</v>
      </c>
      <c r="P7" s="6">
        <v>25</v>
      </c>
      <c r="Q7" s="28">
        <f t="shared" si="0"/>
        <v>100</v>
      </c>
      <c r="R7" s="29" t="str">
        <f t="shared" si="1"/>
        <v>III</v>
      </c>
      <c r="S7" s="5" t="str">
        <f t="shared" si="2"/>
        <v>ACEPTABLE CON CONTROL ESPECIFICO</v>
      </c>
      <c r="T7" s="6" t="s">
        <v>30</v>
      </c>
      <c r="U7" s="145" t="s">
        <v>78</v>
      </c>
      <c r="V7" s="6">
        <v>12</v>
      </c>
      <c r="W7" s="37" t="s">
        <v>81</v>
      </c>
      <c r="X7" s="37" t="s">
        <v>81</v>
      </c>
      <c r="Y7" s="37" t="s">
        <v>81</v>
      </c>
      <c r="Z7" s="166" t="s">
        <v>152</v>
      </c>
      <c r="AA7" s="37" t="s">
        <v>153</v>
      </c>
      <c r="AB7" s="30" t="s">
        <v>280</v>
      </c>
      <c r="AC7" s="30" t="s">
        <v>123</v>
      </c>
    </row>
    <row r="8" spans="1:29" s="3" customFormat="1" ht="92.25" customHeight="1" x14ac:dyDescent="0.25">
      <c r="A8" s="196"/>
      <c r="B8" s="182"/>
      <c r="C8" s="182"/>
      <c r="D8" s="208"/>
      <c r="E8" s="40" t="s">
        <v>78</v>
      </c>
      <c r="F8" s="159" t="s">
        <v>89</v>
      </c>
      <c r="G8" s="38" t="s">
        <v>90</v>
      </c>
      <c r="H8" s="38" t="s">
        <v>498</v>
      </c>
      <c r="I8" s="38" t="s">
        <v>92</v>
      </c>
      <c r="J8" s="38" t="s">
        <v>81</v>
      </c>
      <c r="K8" s="38" t="s">
        <v>93</v>
      </c>
      <c r="L8" s="6">
        <v>2</v>
      </c>
      <c r="M8" s="6">
        <v>2</v>
      </c>
      <c r="N8" s="28">
        <f t="shared" si="3"/>
        <v>4</v>
      </c>
      <c r="O8" s="5" t="str">
        <f t="shared" si="4"/>
        <v>BAJO</v>
      </c>
      <c r="P8" s="6">
        <v>25</v>
      </c>
      <c r="Q8" s="28">
        <f t="shared" si="0"/>
        <v>100</v>
      </c>
      <c r="R8" s="29" t="str">
        <f t="shared" si="1"/>
        <v>III</v>
      </c>
      <c r="S8" s="5" t="str">
        <f t="shared" si="2"/>
        <v>ACEPTABLE CON CONTROL ESPECIFICO</v>
      </c>
      <c r="T8" s="6" t="s">
        <v>28</v>
      </c>
      <c r="U8" s="145" t="s">
        <v>78</v>
      </c>
      <c r="V8" s="6">
        <v>12</v>
      </c>
      <c r="W8" s="37" t="s">
        <v>81</v>
      </c>
      <c r="X8" s="37" t="s">
        <v>81</v>
      </c>
      <c r="Y8" s="37" t="s">
        <v>81</v>
      </c>
      <c r="Z8" s="166" t="s">
        <v>154</v>
      </c>
      <c r="AA8" s="37" t="s">
        <v>81</v>
      </c>
      <c r="AB8" s="30" t="s">
        <v>280</v>
      </c>
      <c r="AC8" s="30" t="s">
        <v>123</v>
      </c>
    </row>
    <row r="9" spans="1:29" s="3" customFormat="1" ht="87" customHeight="1" x14ac:dyDescent="0.25">
      <c r="A9" s="196"/>
      <c r="B9" s="182"/>
      <c r="C9" s="182"/>
      <c r="D9" s="208"/>
      <c r="E9" s="40" t="s">
        <v>78</v>
      </c>
      <c r="F9" s="160" t="s">
        <v>98</v>
      </c>
      <c r="G9" s="39" t="s">
        <v>99</v>
      </c>
      <c r="H9" s="39" t="s">
        <v>100</v>
      </c>
      <c r="I9" s="38" t="s">
        <v>101</v>
      </c>
      <c r="J9" s="38" t="s">
        <v>102</v>
      </c>
      <c r="K9" s="38" t="s">
        <v>103</v>
      </c>
      <c r="L9" s="6">
        <v>2</v>
      </c>
      <c r="M9" s="6">
        <v>2</v>
      </c>
      <c r="N9" s="28">
        <f t="shared" si="3"/>
        <v>4</v>
      </c>
      <c r="O9" s="5" t="str">
        <f>IF(N9&lt;=4,"BAJO",IF(N9=6,"MEDIO",IF(N9=8,"MEDIO",IF(N9=10,"ALTO",IF(N9=12,"ALTO",IF(N9=18,"ALTO",IF(N9=20,"ALTO",IF(N9&gt;=24,"MUY ALTO",0))))))))</f>
        <v>BAJO</v>
      </c>
      <c r="P9" s="6">
        <v>25</v>
      </c>
      <c r="Q9" s="28">
        <f>N9*P9</f>
        <v>100</v>
      </c>
      <c r="R9" s="29" t="str">
        <f>IF(AND(Q9&gt;1,Q9&lt;=20),"IV",IF(AND(Q9&gt;=40,Q9&lt;=120),"III",IF(AND(Q9&gt;=150,Q9&lt;=500),"II",IF(AND(Q9&gt;=600,Q9&lt;=4000),"I","0"))))</f>
        <v>III</v>
      </c>
      <c r="S9" s="5" t="str">
        <f t="shared" si="2"/>
        <v>ACEPTABLE CON CONTROL ESPECIFICO</v>
      </c>
      <c r="T9" s="6" t="s">
        <v>29</v>
      </c>
      <c r="U9" s="145" t="s">
        <v>78</v>
      </c>
      <c r="V9" s="6">
        <v>12</v>
      </c>
      <c r="W9" s="37" t="s">
        <v>81</v>
      </c>
      <c r="X9" s="37" t="s">
        <v>81</v>
      </c>
      <c r="Y9" s="37" t="s">
        <v>155</v>
      </c>
      <c r="Z9" s="166" t="s">
        <v>156</v>
      </c>
      <c r="AA9" s="37" t="s">
        <v>157</v>
      </c>
      <c r="AB9" s="30" t="s">
        <v>280</v>
      </c>
      <c r="AC9" s="30" t="s">
        <v>123</v>
      </c>
    </row>
    <row r="10" spans="1:29" s="3" customFormat="1" ht="119.25" customHeight="1" x14ac:dyDescent="0.25">
      <c r="A10" s="196"/>
      <c r="B10" s="182"/>
      <c r="C10" s="182"/>
      <c r="D10" s="208"/>
      <c r="E10" s="40" t="s">
        <v>78</v>
      </c>
      <c r="F10" s="159" t="s">
        <v>104</v>
      </c>
      <c r="G10" s="38" t="s">
        <v>105</v>
      </c>
      <c r="H10" s="174" t="s">
        <v>491</v>
      </c>
      <c r="I10" s="38" t="s">
        <v>107</v>
      </c>
      <c r="J10" s="38" t="s">
        <v>81</v>
      </c>
      <c r="K10" s="38" t="s">
        <v>108</v>
      </c>
      <c r="L10" s="6">
        <v>2</v>
      </c>
      <c r="M10" s="6">
        <v>3</v>
      </c>
      <c r="N10" s="28">
        <f t="shared" si="3"/>
        <v>6</v>
      </c>
      <c r="O10" s="5" t="str">
        <f t="shared" si="4"/>
        <v>MEDIO</v>
      </c>
      <c r="P10" s="6">
        <v>10</v>
      </c>
      <c r="Q10" s="28">
        <f t="shared" si="0"/>
        <v>60</v>
      </c>
      <c r="R10" s="29" t="str">
        <f t="shared" si="1"/>
        <v>III</v>
      </c>
      <c r="S10" s="5" t="str">
        <f t="shared" si="2"/>
        <v>ACEPTABLE CON CONTROL ESPECIFICO</v>
      </c>
      <c r="T10" s="6" t="s">
        <v>28</v>
      </c>
      <c r="U10" s="145" t="s">
        <v>78</v>
      </c>
      <c r="V10" s="6">
        <v>12</v>
      </c>
      <c r="W10" s="37" t="s">
        <v>81</v>
      </c>
      <c r="X10" s="37" t="s">
        <v>81</v>
      </c>
      <c r="Y10" s="37" t="s">
        <v>107</v>
      </c>
      <c r="Z10" s="166" t="s">
        <v>158</v>
      </c>
      <c r="AA10" s="37"/>
      <c r="AB10" s="30" t="s">
        <v>280</v>
      </c>
      <c r="AC10" s="30" t="s">
        <v>123</v>
      </c>
    </row>
    <row r="11" spans="1:29" s="3" customFormat="1" ht="88.5" customHeight="1" x14ac:dyDescent="0.25">
      <c r="A11" s="196"/>
      <c r="B11" s="182"/>
      <c r="C11" s="182"/>
      <c r="D11" s="208"/>
      <c r="E11" s="137" t="s">
        <v>78</v>
      </c>
      <c r="F11" s="159" t="s">
        <v>110</v>
      </c>
      <c r="G11" s="38" t="s">
        <v>111</v>
      </c>
      <c r="H11" s="38" t="s">
        <v>112</v>
      </c>
      <c r="I11" s="38" t="s">
        <v>81</v>
      </c>
      <c r="J11" s="38" t="s">
        <v>81</v>
      </c>
      <c r="K11" s="38" t="s">
        <v>113</v>
      </c>
      <c r="L11" s="6">
        <v>2</v>
      </c>
      <c r="M11" s="6">
        <v>4</v>
      </c>
      <c r="N11" s="28">
        <f>L11*M11</f>
        <v>8</v>
      </c>
      <c r="O11" s="5" t="str">
        <f>IF(N11&lt;=4,"BAJO",IF(N11=6,"MEDIO",IF(N11=8,"MEDIO",IF(N11=10,"ALTO",IF(N11=12,"ALTO",IF(N11=18,"ALTO",IF(N11=20,"ALTO",IF(N11&gt;=24,"MUY ALTO",0))))))))</f>
        <v>MEDIO</v>
      </c>
      <c r="P11" s="6">
        <v>10</v>
      </c>
      <c r="Q11" s="28">
        <f>N11*P11</f>
        <v>80</v>
      </c>
      <c r="R11" s="29" t="str">
        <f>IF(AND(Q11&gt;1,Q11&lt;=20),"IV",IF(AND(Q11&gt;=40,Q11&lt;=120),"III",IF(AND(Q11&gt;=150,Q11&lt;=500),"II",IF(AND(Q11&gt;=600,Q11&lt;=4000),"I","0"))))</f>
        <v>III</v>
      </c>
      <c r="S11" s="5" t="str">
        <f>IF(R11="III","ACEPTABLE CON CONTROL ESPECIFICO",IF(R11="IV","ACEPTABLE",IF(R11="II","NO ACEPTABLE",IF(R11="I","NO ACEPTABLE",0))))</f>
        <v>ACEPTABLE CON CONTROL ESPECIFICO</v>
      </c>
      <c r="T11" s="6" t="s">
        <v>28</v>
      </c>
      <c r="U11" s="145" t="s">
        <v>78</v>
      </c>
      <c r="V11" s="6">
        <v>12</v>
      </c>
      <c r="W11" s="37" t="s">
        <v>81</v>
      </c>
      <c r="X11" s="37" t="s">
        <v>81</v>
      </c>
      <c r="Y11" s="37" t="s">
        <v>81</v>
      </c>
      <c r="Z11" s="166" t="s">
        <v>490</v>
      </c>
      <c r="AA11" s="37" t="s">
        <v>81</v>
      </c>
      <c r="AB11" s="30" t="s">
        <v>280</v>
      </c>
      <c r="AC11" s="30" t="s">
        <v>123</v>
      </c>
    </row>
    <row r="12" spans="1:29" s="3" customFormat="1" ht="88.5" customHeight="1" x14ac:dyDescent="0.25">
      <c r="A12" s="196"/>
      <c r="B12" s="182"/>
      <c r="C12" s="182"/>
      <c r="D12" s="208"/>
      <c r="E12" s="40" t="s">
        <v>78</v>
      </c>
      <c r="F12" s="175" t="s">
        <v>110</v>
      </c>
      <c r="G12" s="174" t="s">
        <v>111</v>
      </c>
      <c r="H12" s="174" t="s">
        <v>489</v>
      </c>
      <c r="I12" s="38" t="s">
        <v>81</v>
      </c>
      <c r="J12" s="38" t="s">
        <v>81</v>
      </c>
      <c r="K12" s="38" t="s">
        <v>113</v>
      </c>
      <c r="L12" s="6">
        <v>2</v>
      </c>
      <c r="M12" s="6">
        <v>4</v>
      </c>
      <c r="N12" s="28">
        <f t="shared" si="3"/>
        <v>8</v>
      </c>
      <c r="O12" s="5" t="str">
        <f t="shared" si="4"/>
        <v>MEDIO</v>
      </c>
      <c r="P12" s="6">
        <v>10</v>
      </c>
      <c r="Q12" s="28">
        <f t="shared" si="0"/>
        <v>80</v>
      </c>
      <c r="R12" s="29" t="str">
        <f t="shared" si="1"/>
        <v>III</v>
      </c>
      <c r="S12" s="5" t="str">
        <f t="shared" si="2"/>
        <v>ACEPTABLE CON CONTROL ESPECIFICO</v>
      </c>
      <c r="T12" s="6" t="s">
        <v>28</v>
      </c>
      <c r="U12" s="145" t="s">
        <v>78</v>
      </c>
      <c r="V12" s="6">
        <v>12</v>
      </c>
      <c r="W12" s="37" t="s">
        <v>81</v>
      </c>
      <c r="X12" s="37" t="s">
        <v>81</v>
      </c>
      <c r="Y12" s="37" t="s">
        <v>81</v>
      </c>
      <c r="Z12" s="166" t="s">
        <v>490</v>
      </c>
      <c r="AA12" s="37" t="s">
        <v>81</v>
      </c>
      <c r="AB12" s="30" t="s">
        <v>280</v>
      </c>
      <c r="AC12" s="30" t="s">
        <v>123</v>
      </c>
    </row>
    <row r="13" spans="1:29" s="3" customFormat="1" ht="111.75" customHeight="1" x14ac:dyDescent="0.25">
      <c r="A13" s="196"/>
      <c r="B13" s="182"/>
      <c r="C13" s="182"/>
      <c r="D13" s="208"/>
      <c r="E13" s="40" t="s">
        <v>78</v>
      </c>
      <c r="F13" s="159" t="s">
        <v>114</v>
      </c>
      <c r="G13" s="38" t="s">
        <v>115</v>
      </c>
      <c r="H13" s="38" t="s">
        <v>116</v>
      </c>
      <c r="I13" s="38" t="s">
        <v>117</v>
      </c>
      <c r="J13" s="38" t="s">
        <v>118</v>
      </c>
      <c r="K13" s="38" t="s">
        <v>119</v>
      </c>
      <c r="L13" s="6">
        <v>2</v>
      </c>
      <c r="M13" s="6">
        <v>2</v>
      </c>
      <c r="N13" s="28">
        <f t="shared" si="3"/>
        <v>4</v>
      </c>
      <c r="O13" s="5" t="str">
        <f t="shared" si="4"/>
        <v>BAJO</v>
      </c>
      <c r="P13" s="6">
        <v>10</v>
      </c>
      <c r="Q13" s="28">
        <f t="shared" si="0"/>
        <v>40</v>
      </c>
      <c r="R13" s="29" t="str">
        <f t="shared" si="1"/>
        <v>III</v>
      </c>
      <c r="S13" s="5" t="str">
        <f>IF(R13="III","ACEPTABLE",IF(R13="IV","ACEPTABLE",IF(R13="II","NO ACEPTABLE",IF(R13="I","NO ACEPTABLE",0))))</f>
        <v>ACEPTABLE</v>
      </c>
      <c r="T13" s="6" t="s">
        <v>28</v>
      </c>
      <c r="U13" s="145" t="s">
        <v>78</v>
      </c>
      <c r="V13" s="6">
        <v>12</v>
      </c>
      <c r="W13" s="37" t="s">
        <v>81</v>
      </c>
      <c r="X13" s="37" t="s">
        <v>81</v>
      </c>
      <c r="Y13" s="37" t="s">
        <v>81</v>
      </c>
      <c r="Z13" s="166" t="s">
        <v>162</v>
      </c>
      <c r="AA13" s="37" t="s">
        <v>81</v>
      </c>
      <c r="AB13" s="30" t="s">
        <v>280</v>
      </c>
      <c r="AC13" s="30" t="s">
        <v>123</v>
      </c>
    </row>
    <row r="14" spans="1:29" s="4" customFormat="1" ht="93.75" customHeight="1" x14ac:dyDescent="0.25">
      <c r="A14" s="196"/>
      <c r="B14" s="182"/>
      <c r="C14" s="182"/>
      <c r="D14" s="208"/>
      <c r="E14" s="40" t="s">
        <v>78</v>
      </c>
      <c r="F14" s="160" t="s">
        <v>120</v>
      </c>
      <c r="G14" s="38" t="s">
        <v>121</v>
      </c>
      <c r="H14" s="38" t="s">
        <v>122</v>
      </c>
      <c r="I14" s="38" t="s">
        <v>81</v>
      </c>
      <c r="J14" s="38" t="s">
        <v>123</v>
      </c>
      <c r="K14" s="38" t="s">
        <v>124</v>
      </c>
      <c r="L14" s="6">
        <v>2</v>
      </c>
      <c r="M14" s="6">
        <v>3</v>
      </c>
      <c r="N14" s="28">
        <f t="shared" si="3"/>
        <v>6</v>
      </c>
      <c r="O14" s="5" t="s">
        <v>4</v>
      </c>
      <c r="P14" s="6">
        <v>10</v>
      </c>
      <c r="Q14" s="28">
        <f t="shared" si="0"/>
        <v>60</v>
      </c>
      <c r="R14" s="29" t="str">
        <f t="shared" si="1"/>
        <v>III</v>
      </c>
      <c r="S14" s="5" t="str">
        <f t="shared" ref="S14:S21" si="5">IF(R14="III","ACEPTABLE CON CONTROL ESPECIFICO",IF(R14="IV","ACEPTABLE",IF(R14="II","NO ACEPTABLE",IF(R14="I","NO ACEPTABLE",0))))</f>
        <v>ACEPTABLE CON CONTROL ESPECIFICO</v>
      </c>
      <c r="T14" s="6" t="s">
        <v>28</v>
      </c>
      <c r="U14" s="145" t="s">
        <v>78</v>
      </c>
      <c r="V14" s="6">
        <v>12</v>
      </c>
      <c r="W14" s="37" t="s">
        <v>81</v>
      </c>
      <c r="X14" s="37" t="s">
        <v>81</v>
      </c>
      <c r="Y14" s="37" t="s">
        <v>81</v>
      </c>
      <c r="Z14" s="166" t="s">
        <v>163</v>
      </c>
      <c r="AA14" s="37" t="s">
        <v>81</v>
      </c>
      <c r="AB14" s="30" t="s">
        <v>280</v>
      </c>
      <c r="AC14" s="30" t="s">
        <v>123</v>
      </c>
    </row>
    <row r="15" spans="1:29" s="4" customFormat="1" ht="93" customHeight="1" x14ac:dyDescent="0.25">
      <c r="A15" s="196"/>
      <c r="B15" s="182"/>
      <c r="C15" s="182"/>
      <c r="D15" s="208"/>
      <c r="E15" s="40" t="s">
        <v>78</v>
      </c>
      <c r="F15" s="160" t="s">
        <v>223</v>
      </c>
      <c r="G15" s="38" t="s">
        <v>109</v>
      </c>
      <c r="H15" s="38" t="s">
        <v>612</v>
      </c>
      <c r="I15" s="38" t="s">
        <v>81</v>
      </c>
      <c r="J15" s="38" t="s">
        <v>127</v>
      </c>
      <c r="K15" s="38" t="s">
        <v>128</v>
      </c>
      <c r="L15" s="6">
        <v>2</v>
      </c>
      <c r="M15" s="6">
        <v>3</v>
      </c>
      <c r="N15" s="28">
        <f t="shared" si="3"/>
        <v>6</v>
      </c>
      <c r="O15" s="5" t="s">
        <v>4</v>
      </c>
      <c r="P15" s="6">
        <v>10</v>
      </c>
      <c r="Q15" s="28">
        <f t="shared" si="0"/>
        <v>60</v>
      </c>
      <c r="R15" s="31" t="str">
        <f t="shared" si="1"/>
        <v>III</v>
      </c>
      <c r="S15" s="5" t="str">
        <f t="shared" si="5"/>
        <v>ACEPTABLE CON CONTROL ESPECIFICO</v>
      </c>
      <c r="T15" s="6" t="s">
        <v>28</v>
      </c>
      <c r="U15" s="145" t="s">
        <v>78</v>
      </c>
      <c r="V15" s="6">
        <v>12</v>
      </c>
      <c r="W15" s="38" t="s">
        <v>81</v>
      </c>
      <c r="X15" s="38" t="s">
        <v>81</v>
      </c>
      <c r="Y15" s="38" t="s">
        <v>81</v>
      </c>
      <c r="Z15" s="166" t="s">
        <v>159</v>
      </c>
      <c r="AA15" s="37"/>
      <c r="AB15" s="30" t="s">
        <v>280</v>
      </c>
      <c r="AC15" s="30" t="s">
        <v>123</v>
      </c>
    </row>
    <row r="16" spans="1:29" ht="84" x14ac:dyDescent="0.2">
      <c r="A16" s="196"/>
      <c r="B16" s="182"/>
      <c r="C16" s="182"/>
      <c r="D16" s="208"/>
      <c r="E16" s="40" t="s">
        <v>78</v>
      </c>
      <c r="F16" s="160" t="s">
        <v>129</v>
      </c>
      <c r="G16" s="39" t="s">
        <v>99</v>
      </c>
      <c r="H16" s="39" t="s">
        <v>130</v>
      </c>
      <c r="I16" s="38" t="s">
        <v>81</v>
      </c>
      <c r="J16" s="38" t="s">
        <v>131</v>
      </c>
      <c r="K16" s="38" t="s">
        <v>132</v>
      </c>
      <c r="L16" s="6">
        <v>2</v>
      </c>
      <c r="M16" s="6">
        <v>4</v>
      </c>
      <c r="N16" s="28">
        <f t="shared" ref="N16:N47" si="6">L16*M16</f>
        <v>8</v>
      </c>
      <c r="O16" s="5" t="str">
        <f t="shared" ref="O16:O47" si="7">IF(N16&lt;=4,"BAJO",IF(N16=6,"MEDIO",IF(N16=8,"MEDIO",IF(N16=10,"ALTO",IF(N16=12,"ALTO",IF(N16=18,"ALTO",IF(N16=20,"ALTO",IF(N16&gt;=24,"MUY ALTO",0))))))))</f>
        <v>MEDIO</v>
      </c>
      <c r="P16" s="6">
        <v>10</v>
      </c>
      <c r="Q16" s="28">
        <f>N16*P16</f>
        <v>80</v>
      </c>
      <c r="R16" s="29" t="str">
        <f>IF(AND(Q16&gt;1,Q16&lt;=20),"IV",IF(AND(Q16&gt;=40,Q16&lt;=120),"III",IF(AND(Q16&gt;=150,Q16&lt;=500),"II",IF(AND(Q16&gt;=600,Q16&lt;=4000),"I","0"))))</f>
        <v>III</v>
      </c>
      <c r="S16" s="5" t="str">
        <f t="shared" si="5"/>
        <v>ACEPTABLE CON CONTROL ESPECIFICO</v>
      </c>
      <c r="T16" s="6" t="s">
        <v>28</v>
      </c>
      <c r="U16" s="145" t="s">
        <v>78</v>
      </c>
      <c r="V16" s="6">
        <v>12</v>
      </c>
      <c r="W16" s="59" t="s">
        <v>81</v>
      </c>
      <c r="X16" s="59" t="s">
        <v>81</v>
      </c>
      <c r="Y16" s="59" t="s">
        <v>81</v>
      </c>
      <c r="Z16" s="166" t="s">
        <v>81</v>
      </c>
      <c r="AA16" s="37" t="s">
        <v>157</v>
      </c>
      <c r="AB16" s="30" t="s">
        <v>280</v>
      </c>
      <c r="AC16" s="30" t="s">
        <v>123</v>
      </c>
    </row>
    <row r="17" spans="1:29" ht="48" x14ac:dyDescent="0.2">
      <c r="A17" s="196"/>
      <c r="B17" s="182"/>
      <c r="C17" s="182"/>
      <c r="D17" s="208"/>
      <c r="E17" s="40" t="s">
        <v>78</v>
      </c>
      <c r="F17" s="160" t="s">
        <v>133</v>
      </c>
      <c r="G17" s="39" t="s">
        <v>134</v>
      </c>
      <c r="H17" s="39" t="s">
        <v>135</v>
      </c>
      <c r="I17" s="39"/>
      <c r="J17" s="39" t="s">
        <v>136</v>
      </c>
      <c r="K17" s="39" t="s">
        <v>137</v>
      </c>
      <c r="L17" s="6">
        <v>2</v>
      </c>
      <c r="M17" s="6">
        <v>4</v>
      </c>
      <c r="N17" s="28">
        <f t="shared" si="6"/>
        <v>8</v>
      </c>
      <c r="O17" s="5" t="str">
        <f t="shared" si="7"/>
        <v>MEDIO</v>
      </c>
      <c r="P17" s="6">
        <v>10</v>
      </c>
      <c r="Q17" s="28">
        <f>N17*P17</f>
        <v>80</v>
      </c>
      <c r="R17" s="29" t="str">
        <f>IF(AND(Q17&gt;1,Q17&lt;=20),"IV",IF(AND(Q17&gt;=40,Q17&lt;=120),"III",IF(AND(Q17&gt;=150,Q17&lt;=500),"II",IF(AND(Q17&gt;=600,Q17&lt;=4000),"I","0"))))</f>
        <v>III</v>
      </c>
      <c r="S17" s="5" t="str">
        <f t="shared" si="5"/>
        <v>ACEPTABLE CON CONTROL ESPECIFICO</v>
      </c>
      <c r="T17" s="6" t="s">
        <v>28</v>
      </c>
      <c r="U17" s="145" t="s">
        <v>78</v>
      </c>
      <c r="V17" s="6">
        <v>12</v>
      </c>
      <c r="W17" s="59" t="s">
        <v>81</v>
      </c>
      <c r="X17" s="59" t="s">
        <v>81</v>
      </c>
      <c r="Y17" s="59" t="s">
        <v>81</v>
      </c>
      <c r="Z17" s="166" t="s">
        <v>164</v>
      </c>
      <c r="AA17" s="37" t="s">
        <v>81</v>
      </c>
      <c r="AB17" s="30" t="s">
        <v>280</v>
      </c>
      <c r="AC17" s="30" t="s">
        <v>123</v>
      </c>
    </row>
    <row r="18" spans="1:29" ht="36" x14ac:dyDescent="0.2">
      <c r="A18" s="196"/>
      <c r="B18" s="182"/>
      <c r="C18" s="182"/>
      <c r="D18" s="208"/>
      <c r="E18" s="137" t="s">
        <v>78</v>
      </c>
      <c r="F18" s="176" t="s">
        <v>492</v>
      </c>
      <c r="G18" s="177" t="s">
        <v>493</v>
      </c>
      <c r="H18" s="174" t="s">
        <v>494</v>
      </c>
      <c r="I18" s="177" t="s">
        <v>495</v>
      </c>
      <c r="J18" s="177" t="s">
        <v>496</v>
      </c>
      <c r="K18" s="38" t="s">
        <v>313</v>
      </c>
      <c r="L18" s="6">
        <v>2</v>
      </c>
      <c r="M18" s="6">
        <v>2</v>
      </c>
      <c r="N18" s="28">
        <f>L18*M18</f>
        <v>4</v>
      </c>
      <c r="O18" s="5" t="str">
        <f>IF(N18&lt;=4,"BAJO",IF(N18=6,"MEDIO",IF(N18=8,"MEDIO",IF(N18=10,"ALTO",IF(N18=12,"ALTO",IF(N18=18,"ALTO",IF(N18=20,"ALTO",IF(N18&gt;=24,"MUY ALTO",0))))))))</f>
        <v>BAJO</v>
      </c>
      <c r="P18" s="6">
        <v>10</v>
      </c>
      <c r="Q18" s="28">
        <f>N18*P18</f>
        <v>40</v>
      </c>
      <c r="R18" s="29" t="str">
        <f>IF(AND(Q18&gt;1,Q18&lt;=20),"IV",IF(AND(Q18&gt;=40,Q18&lt;=120),"III",IF(AND(Q18&gt;=150,Q18&lt;=500),"II",IF(AND(Q18&gt;=600,Q18&lt;=4000),"I","0"))))</f>
        <v>III</v>
      </c>
      <c r="S18" s="5" t="str">
        <f>IF(R18="III","ACEPTABLE CON CONTROL ESPECIFICO",IF(R18="IV","ACEPTABLE",IF(R18="II","NO ACEPTABLE",IF(R18="I","NO ACEPTABLE",0))))</f>
        <v>ACEPTABLE CON CONTROL ESPECIFICO</v>
      </c>
      <c r="T18" s="6" t="s">
        <v>28</v>
      </c>
      <c r="U18" s="145" t="s">
        <v>78</v>
      </c>
      <c r="V18" s="6">
        <v>12</v>
      </c>
      <c r="W18" s="59" t="s">
        <v>81</v>
      </c>
      <c r="X18" s="59" t="s">
        <v>81</v>
      </c>
      <c r="Y18" s="59" t="s">
        <v>81</v>
      </c>
      <c r="Z18" s="166" t="s">
        <v>497</v>
      </c>
      <c r="AA18" s="37" t="s">
        <v>168</v>
      </c>
      <c r="AB18" s="30" t="s">
        <v>280</v>
      </c>
      <c r="AC18" s="30" t="s">
        <v>123</v>
      </c>
    </row>
    <row r="19" spans="1:29" ht="60" x14ac:dyDescent="0.2">
      <c r="A19" s="196"/>
      <c r="B19" s="182"/>
      <c r="C19" s="182"/>
      <c r="D19" s="208"/>
      <c r="E19" s="40" t="s">
        <v>78</v>
      </c>
      <c r="F19" s="160" t="s">
        <v>190</v>
      </c>
      <c r="G19" s="39" t="s">
        <v>141</v>
      </c>
      <c r="H19" s="38" t="s">
        <v>142</v>
      </c>
      <c r="I19" s="39" t="s">
        <v>143</v>
      </c>
      <c r="J19" s="39" t="s">
        <v>81</v>
      </c>
      <c r="K19" s="38" t="s">
        <v>144</v>
      </c>
      <c r="L19" s="6">
        <v>2</v>
      </c>
      <c r="M19" s="6">
        <v>4</v>
      </c>
      <c r="N19" s="28">
        <f t="shared" si="6"/>
        <v>8</v>
      </c>
      <c r="O19" s="5" t="str">
        <f t="shared" si="7"/>
        <v>MEDIO</v>
      </c>
      <c r="P19" s="6">
        <v>10</v>
      </c>
      <c r="Q19" s="28">
        <f>N19*P19</f>
        <v>80</v>
      </c>
      <c r="R19" s="29" t="str">
        <f>IF(AND(Q19&gt;1,Q19&lt;=20),"IV",IF(AND(Q19&gt;=40,Q19&lt;=120),"III",IF(AND(Q19&gt;=150,Q19&lt;=500),"II",IF(AND(Q19&gt;=600,Q19&lt;=4000),"I","0"))))</f>
        <v>III</v>
      </c>
      <c r="S19" s="5" t="str">
        <f t="shared" si="5"/>
        <v>ACEPTABLE CON CONTROL ESPECIFICO</v>
      </c>
      <c r="T19" s="6" t="s">
        <v>28</v>
      </c>
      <c r="U19" s="145" t="s">
        <v>78</v>
      </c>
      <c r="V19" s="6">
        <v>12</v>
      </c>
      <c r="W19" s="59" t="s">
        <v>81</v>
      </c>
      <c r="X19" s="59" t="s">
        <v>81</v>
      </c>
      <c r="Y19" s="59" t="s">
        <v>81</v>
      </c>
      <c r="Z19" s="166" t="s">
        <v>167</v>
      </c>
      <c r="AA19" s="37" t="s">
        <v>168</v>
      </c>
      <c r="AB19" s="30" t="s">
        <v>280</v>
      </c>
      <c r="AC19" s="30" t="s">
        <v>123</v>
      </c>
    </row>
    <row r="20" spans="1:29" ht="108" customHeight="1" x14ac:dyDescent="0.2">
      <c r="A20" s="197"/>
      <c r="B20" s="182"/>
      <c r="C20" s="182"/>
      <c r="D20" s="209"/>
      <c r="E20" s="40" t="s">
        <v>78</v>
      </c>
      <c r="F20" s="160" t="s">
        <v>145</v>
      </c>
      <c r="G20" s="39" t="s">
        <v>171</v>
      </c>
      <c r="H20" s="39" t="s">
        <v>146</v>
      </c>
      <c r="I20" s="39" t="s">
        <v>81</v>
      </c>
      <c r="J20" s="39" t="s">
        <v>147</v>
      </c>
      <c r="K20" s="39" t="s">
        <v>148</v>
      </c>
      <c r="L20" s="6">
        <v>2</v>
      </c>
      <c r="M20" s="6">
        <v>4</v>
      </c>
      <c r="N20" s="28">
        <f t="shared" si="6"/>
        <v>8</v>
      </c>
      <c r="O20" s="5" t="str">
        <f t="shared" si="7"/>
        <v>MEDIO</v>
      </c>
      <c r="P20" s="6">
        <v>10</v>
      </c>
      <c r="Q20" s="28">
        <f>N20*P20</f>
        <v>80</v>
      </c>
      <c r="R20" s="29" t="str">
        <f>IF(AND(Q20&gt;1,Q20&lt;=20),"IV",IF(AND(Q20&gt;=40,Q20&lt;=120),"III",IF(AND(Q20&gt;=150,Q20&lt;=500),"II",IF(AND(Q20&gt;=600,Q20&lt;=4000),"I","0"))))</f>
        <v>III</v>
      </c>
      <c r="S20" s="5" t="str">
        <f t="shared" si="5"/>
        <v>ACEPTABLE CON CONTROL ESPECIFICO</v>
      </c>
      <c r="T20" s="6" t="s">
        <v>28</v>
      </c>
      <c r="U20" s="145" t="s">
        <v>78</v>
      </c>
      <c r="V20" s="6">
        <v>12</v>
      </c>
      <c r="W20" s="59" t="s">
        <v>81</v>
      </c>
      <c r="X20" s="59" t="s">
        <v>81</v>
      </c>
      <c r="Y20" s="59" t="s">
        <v>81</v>
      </c>
      <c r="Z20" s="166" t="s">
        <v>169</v>
      </c>
      <c r="AA20" s="37" t="s">
        <v>81</v>
      </c>
      <c r="AB20" s="30" t="s">
        <v>280</v>
      </c>
      <c r="AC20" s="30" t="s">
        <v>123</v>
      </c>
    </row>
    <row r="21" spans="1:29" ht="69.75" customHeight="1" x14ac:dyDescent="0.2">
      <c r="A21" s="183" t="s">
        <v>247</v>
      </c>
      <c r="B21" s="193" t="s">
        <v>239</v>
      </c>
      <c r="C21" s="193" t="s">
        <v>236</v>
      </c>
      <c r="D21" s="193" t="s">
        <v>238</v>
      </c>
      <c r="E21" s="60" t="s">
        <v>78</v>
      </c>
      <c r="F21" s="160" t="s">
        <v>248</v>
      </c>
      <c r="G21" s="38" t="s">
        <v>105</v>
      </c>
      <c r="H21" s="49" t="s">
        <v>226</v>
      </c>
      <c r="I21" s="38" t="s">
        <v>107</v>
      </c>
      <c r="J21" s="38" t="s">
        <v>81</v>
      </c>
      <c r="K21" s="38" t="s">
        <v>108</v>
      </c>
      <c r="L21" s="6">
        <v>2</v>
      </c>
      <c r="M21" s="6">
        <v>3</v>
      </c>
      <c r="N21" s="28">
        <f t="shared" si="6"/>
        <v>6</v>
      </c>
      <c r="O21" s="5" t="str">
        <f t="shared" si="7"/>
        <v>MEDIO</v>
      </c>
      <c r="P21" s="6">
        <v>10</v>
      </c>
      <c r="Q21" s="28">
        <f t="shared" ref="Q21:Q29" si="8">N21*P21</f>
        <v>60</v>
      </c>
      <c r="R21" s="29" t="str">
        <f t="shared" ref="R21:R29" si="9">IF(AND(Q21&gt;1,Q21&lt;=20),"IV",IF(AND(Q21&gt;=40,Q21&lt;=120),"III",IF(AND(Q21&gt;=150,Q21&lt;=500),"II",IF(AND(Q21&gt;=600,Q21&lt;=4000),"I","0"))))</f>
        <v>III</v>
      </c>
      <c r="S21" s="5" t="str">
        <f t="shared" si="5"/>
        <v>ACEPTABLE CON CONTROL ESPECIFICO</v>
      </c>
      <c r="T21" s="6" t="s">
        <v>28</v>
      </c>
      <c r="U21" s="145" t="s">
        <v>78</v>
      </c>
      <c r="V21" s="6">
        <v>12</v>
      </c>
      <c r="W21" s="37" t="s">
        <v>81</v>
      </c>
      <c r="X21" s="37" t="s">
        <v>81</v>
      </c>
      <c r="Y21" s="37" t="s">
        <v>107</v>
      </c>
      <c r="Z21" s="166" t="s">
        <v>158</v>
      </c>
      <c r="AA21" s="37"/>
      <c r="AB21" s="30" t="s">
        <v>280</v>
      </c>
      <c r="AC21" s="30" t="s">
        <v>123</v>
      </c>
    </row>
    <row r="22" spans="1:29" ht="69.75" customHeight="1" x14ac:dyDescent="0.2">
      <c r="A22" s="184"/>
      <c r="B22" s="194"/>
      <c r="C22" s="194"/>
      <c r="D22" s="194"/>
      <c r="E22" s="137" t="s">
        <v>78</v>
      </c>
      <c r="F22" s="176" t="s">
        <v>506</v>
      </c>
      <c r="G22" s="174" t="s">
        <v>507</v>
      </c>
      <c r="H22" s="174" t="s">
        <v>508</v>
      </c>
      <c r="I22" s="38" t="s">
        <v>81</v>
      </c>
      <c r="J22" s="38" t="s">
        <v>81</v>
      </c>
      <c r="K22" s="38" t="s">
        <v>108</v>
      </c>
      <c r="L22" s="6">
        <v>2</v>
      </c>
      <c r="M22" s="6">
        <v>3</v>
      </c>
      <c r="N22" s="28">
        <f>L22*M22</f>
        <v>6</v>
      </c>
      <c r="O22" s="5" t="str">
        <f>IF(N22&lt;=4,"BAJO",IF(N22=6,"MEDIO",IF(N22=8,"MEDIO",IF(N22=10,"ALTO",IF(N22=12,"ALTO",IF(N22=18,"ALTO",IF(N22=20,"ALTO",IF(N22&gt;=24,"MUY ALTO",0))))))))</f>
        <v>MEDIO</v>
      </c>
      <c r="P22" s="6">
        <v>10</v>
      </c>
      <c r="Q22" s="28">
        <f>N22*P22</f>
        <v>60</v>
      </c>
      <c r="R22" s="29" t="str">
        <f>IF(AND(Q22&gt;1,Q22&lt;=20),"IV",IF(AND(Q22&gt;=40,Q22&lt;=120),"III",IF(AND(Q22&gt;=150,Q22&lt;=500),"II",IF(AND(Q22&gt;=600,Q22&lt;=4000),"I","0"))))</f>
        <v>III</v>
      </c>
      <c r="S22" s="5" t="str">
        <f>IF(R22="III","ACEPTABLE CON CONTROL ESPECIFICO",IF(R22="IV","ACEPTABLE",IF(R22="II","NO ACEPTABLE",IF(R22="I","NO ACEPTABLE",0))))</f>
        <v>ACEPTABLE CON CONTROL ESPECIFICO</v>
      </c>
      <c r="T22" s="6" t="s">
        <v>28</v>
      </c>
      <c r="U22" s="145" t="s">
        <v>78</v>
      </c>
      <c r="V22" s="6">
        <v>12</v>
      </c>
      <c r="W22" s="37" t="s">
        <v>81</v>
      </c>
      <c r="X22" s="37" t="s">
        <v>81</v>
      </c>
      <c r="Y22" s="37" t="s">
        <v>509</v>
      </c>
      <c r="Z22" s="166" t="s">
        <v>158</v>
      </c>
      <c r="AA22" s="37"/>
      <c r="AB22" s="30" t="s">
        <v>280</v>
      </c>
      <c r="AC22" s="30" t="s">
        <v>123</v>
      </c>
    </row>
    <row r="23" spans="1:29" ht="68.25" customHeight="1" x14ac:dyDescent="0.2">
      <c r="A23" s="184"/>
      <c r="B23" s="194"/>
      <c r="C23" s="194"/>
      <c r="D23" s="194"/>
      <c r="E23" s="60" t="s">
        <v>78</v>
      </c>
      <c r="F23" s="160" t="s">
        <v>276</v>
      </c>
      <c r="G23" s="38" t="s">
        <v>277</v>
      </c>
      <c r="H23" s="38" t="s">
        <v>116</v>
      </c>
      <c r="I23" s="38" t="s">
        <v>117</v>
      </c>
      <c r="J23" s="38" t="s">
        <v>118</v>
      </c>
      <c r="K23" s="38" t="s">
        <v>119</v>
      </c>
      <c r="L23" s="6">
        <v>2</v>
      </c>
      <c r="M23" s="6">
        <v>2</v>
      </c>
      <c r="N23" s="28">
        <f t="shared" si="6"/>
        <v>4</v>
      </c>
      <c r="O23" s="5" t="str">
        <f t="shared" si="7"/>
        <v>BAJO</v>
      </c>
      <c r="P23" s="6">
        <v>10</v>
      </c>
      <c r="Q23" s="28">
        <f t="shared" si="8"/>
        <v>40</v>
      </c>
      <c r="R23" s="29" t="str">
        <f t="shared" si="9"/>
        <v>III</v>
      </c>
      <c r="S23" s="5" t="str">
        <f>IF(R23="III","ACEPTABLE",IF(R23="IV","ACEPTABLE",IF(R23="II","NO ACEPTABLE",IF(R23="I","NO ACEPTABLE",0))))</f>
        <v>ACEPTABLE</v>
      </c>
      <c r="T23" s="6" t="s">
        <v>28</v>
      </c>
      <c r="U23" s="145" t="s">
        <v>78</v>
      </c>
      <c r="V23" s="6">
        <v>12</v>
      </c>
      <c r="W23" s="37" t="s">
        <v>81</v>
      </c>
      <c r="X23" s="37" t="s">
        <v>81</v>
      </c>
      <c r="Y23" s="37" t="s">
        <v>81</v>
      </c>
      <c r="Z23" s="166" t="s">
        <v>162</v>
      </c>
      <c r="AA23" s="37" t="s">
        <v>81</v>
      </c>
      <c r="AB23" s="30" t="s">
        <v>280</v>
      </c>
      <c r="AC23" s="30" t="s">
        <v>123</v>
      </c>
    </row>
    <row r="24" spans="1:29" s="4" customFormat="1" ht="93.75" customHeight="1" x14ac:dyDescent="0.25">
      <c r="A24" s="184"/>
      <c r="B24" s="194"/>
      <c r="C24" s="194"/>
      <c r="D24" s="194"/>
      <c r="E24" s="137" t="s">
        <v>78</v>
      </c>
      <c r="F24" s="176" t="s">
        <v>504</v>
      </c>
      <c r="G24" s="174" t="s">
        <v>121</v>
      </c>
      <c r="H24" s="174" t="s">
        <v>505</v>
      </c>
      <c r="I24" s="38" t="s">
        <v>81</v>
      </c>
      <c r="J24" s="38" t="s">
        <v>123</v>
      </c>
      <c r="K24" s="38" t="s">
        <v>124</v>
      </c>
      <c r="L24" s="6">
        <v>2</v>
      </c>
      <c r="M24" s="6">
        <v>3</v>
      </c>
      <c r="N24" s="28">
        <f t="shared" si="6"/>
        <v>6</v>
      </c>
      <c r="O24" s="5" t="s">
        <v>4</v>
      </c>
      <c r="P24" s="6">
        <v>10</v>
      </c>
      <c r="Q24" s="28">
        <f t="shared" si="8"/>
        <v>60</v>
      </c>
      <c r="R24" s="29" t="str">
        <f t="shared" si="9"/>
        <v>III</v>
      </c>
      <c r="S24" s="5" t="str">
        <f t="shared" ref="S24:S47" si="10">IF(R24="III","ACEPTABLE CON CONTROL ESPECIFICO",IF(R24="IV","ACEPTABLE",IF(R24="II","NO ACEPTABLE",IF(R24="I","NO ACEPTABLE",0))))</f>
        <v>ACEPTABLE CON CONTROL ESPECIFICO</v>
      </c>
      <c r="T24" s="6" t="s">
        <v>28</v>
      </c>
      <c r="U24" s="145" t="s">
        <v>78</v>
      </c>
      <c r="V24" s="6">
        <v>12</v>
      </c>
      <c r="W24" s="37" t="s">
        <v>81</v>
      </c>
      <c r="X24" s="37" t="s">
        <v>81</v>
      </c>
      <c r="Y24" s="37" t="s">
        <v>81</v>
      </c>
      <c r="Z24" s="166" t="s">
        <v>163</v>
      </c>
      <c r="AA24" s="37" t="s">
        <v>81</v>
      </c>
      <c r="AB24" s="30" t="s">
        <v>280</v>
      </c>
      <c r="AC24" s="30" t="s">
        <v>123</v>
      </c>
    </row>
    <row r="25" spans="1:29" ht="85.5" customHeight="1" x14ac:dyDescent="0.2">
      <c r="A25" s="184"/>
      <c r="B25" s="194"/>
      <c r="C25" s="194"/>
      <c r="D25" s="194"/>
      <c r="E25" s="60" t="s">
        <v>78</v>
      </c>
      <c r="F25" s="160" t="s">
        <v>279</v>
      </c>
      <c r="G25" s="38" t="s">
        <v>111</v>
      </c>
      <c r="H25" s="38" t="s">
        <v>112</v>
      </c>
      <c r="I25" s="38" t="s">
        <v>81</v>
      </c>
      <c r="J25" s="38" t="s">
        <v>81</v>
      </c>
      <c r="K25" s="38" t="s">
        <v>113</v>
      </c>
      <c r="L25" s="43">
        <v>2</v>
      </c>
      <c r="M25" s="43">
        <v>4</v>
      </c>
      <c r="N25" s="41">
        <f t="shared" si="6"/>
        <v>8</v>
      </c>
      <c r="O25" s="41" t="str">
        <f t="shared" si="7"/>
        <v>MEDIO</v>
      </c>
      <c r="P25" s="43">
        <v>10</v>
      </c>
      <c r="Q25" s="41">
        <f t="shared" si="8"/>
        <v>80</v>
      </c>
      <c r="R25" s="41" t="str">
        <f t="shared" si="9"/>
        <v>III</v>
      </c>
      <c r="S25" s="41" t="str">
        <f t="shared" si="10"/>
        <v>ACEPTABLE CON CONTROL ESPECIFICO</v>
      </c>
      <c r="T25" s="43" t="s">
        <v>28</v>
      </c>
      <c r="U25" s="145" t="s">
        <v>78</v>
      </c>
      <c r="V25" s="43">
        <v>12</v>
      </c>
      <c r="W25" s="43" t="s">
        <v>81</v>
      </c>
      <c r="X25" s="43" t="s">
        <v>81</v>
      </c>
      <c r="Y25" s="38" t="s">
        <v>81</v>
      </c>
      <c r="Z25" s="159" t="s">
        <v>161</v>
      </c>
      <c r="AA25" s="38" t="s">
        <v>81</v>
      </c>
      <c r="AB25" s="30" t="s">
        <v>280</v>
      </c>
      <c r="AC25" s="30" t="s">
        <v>123</v>
      </c>
    </row>
    <row r="26" spans="1:29" ht="64.5" customHeight="1" x14ac:dyDescent="0.2">
      <c r="A26" s="184"/>
      <c r="B26" s="194"/>
      <c r="C26" s="194"/>
      <c r="D26" s="194"/>
      <c r="E26" s="60" t="s">
        <v>78</v>
      </c>
      <c r="F26" s="160" t="s">
        <v>249</v>
      </c>
      <c r="G26" s="38" t="s">
        <v>84</v>
      </c>
      <c r="H26" s="38" t="s">
        <v>85</v>
      </c>
      <c r="I26" s="38" t="s">
        <v>86</v>
      </c>
      <c r="J26" s="38" t="s">
        <v>87</v>
      </c>
      <c r="K26" s="38" t="s">
        <v>88</v>
      </c>
      <c r="L26" s="43">
        <v>2</v>
      </c>
      <c r="M26" s="43">
        <v>2</v>
      </c>
      <c r="N26" s="41">
        <f t="shared" si="6"/>
        <v>4</v>
      </c>
      <c r="O26" s="41" t="str">
        <f t="shared" si="7"/>
        <v>BAJO</v>
      </c>
      <c r="P26" s="43">
        <v>25</v>
      </c>
      <c r="Q26" s="41">
        <f t="shared" si="8"/>
        <v>100</v>
      </c>
      <c r="R26" s="41" t="str">
        <f t="shared" si="9"/>
        <v>III</v>
      </c>
      <c r="S26" s="41" t="str">
        <f t="shared" si="10"/>
        <v>ACEPTABLE CON CONTROL ESPECIFICO</v>
      </c>
      <c r="T26" s="43" t="s">
        <v>30</v>
      </c>
      <c r="U26" s="145" t="s">
        <v>78</v>
      </c>
      <c r="V26" s="43">
        <v>12</v>
      </c>
      <c r="W26" s="38" t="s">
        <v>81</v>
      </c>
      <c r="X26" s="43" t="s">
        <v>81</v>
      </c>
      <c r="Y26" s="38" t="s">
        <v>81</v>
      </c>
      <c r="Z26" s="159" t="s">
        <v>152</v>
      </c>
      <c r="AA26" s="38" t="s">
        <v>153</v>
      </c>
      <c r="AB26" s="30" t="s">
        <v>280</v>
      </c>
      <c r="AC26" s="30" t="s">
        <v>123</v>
      </c>
    </row>
    <row r="27" spans="1:29" ht="62.25" customHeight="1" x14ac:dyDescent="0.2">
      <c r="A27" s="184"/>
      <c r="B27" s="194"/>
      <c r="C27" s="194"/>
      <c r="D27" s="194"/>
      <c r="E27" s="60" t="s">
        <v>78</v>
      </c>
      <c r="F27" s="160" t="s">
        <v>278</v>
      </c>
      <c r="G27" s="38" t="s">
        <v>79</v>
      </c>
      <c r="H27" s="38" t="s">
        <v>80</v>
      </c>
      <c r="I27" s="38" t="s">
        <v>81</v>
      </c>
      <c r="J27" s="38" t="s">
        <v>82</v>
      </c>
      <c r="K27" s="38" t="s">
        <v>83</v>
      </c>
      <c r="L27" s="6">
        <v>2</v>
      </c>
      <c r="M27" s="6">
        <v>4</v>
      </c>
      <c r="N27" s="28">
        <f t="shared" si="6"/>
        <v>8</v>
      </c>
      <c r="O27" s="5" t="str">
        <f t="shared" si="7"/>
        <v>MEDIO</v>
      </c>
      <c r="P27" s="6">
        <v>10</v>
      </c>
      <c r="Q27" s="28">
        <f t="shared" si="8"/>
        <v>80</v>
      </c>
      <c r="R27" s="29" t="str">
        <f t="shared" si="9"/>
        <v>III</v>
      </c>
      <c r="S27" s="5" t="str">
        <f t="shared" si="10"/>
        <v>ACEPTABLE CON CONTROL ESPECIFICO</v>
      </c>
      <c r="T27" s="6" t="s">
        <v>28</v>
      </c>
      <c r="U27" s="145" t="s">
        <v>78</v>
      </c>
      <c r="V27" s="6">
        <v>12</v>
      </c>
      <c r="W27" s="37" t="s">
        <v>81</v>
      </c>
      <c r="X27" s="37" t="s">
        <v>81</v>
      </c>
      <c r="Y27" s="37" t="s">
        <v>149</v>
      </c>
      <c r="Z27" s="166" t="s">
        <v>267</v>
      </c>
      <c r="AA27" s="37" t="s">
        <v>268</v>
      </c>
      <c r="AB27" s="30" t="s">
        <v>280</v>
      </c>
      <c r="AC27" s="30" t="s">
        <v>123</v>
      </c>
    </row>
    <row r="28" spans="1:29" ht="59.25" customHeight="1" x14ac:dyDescent="0.2">
      <c r="A28" s="184"/>
      <c r="B28" s="194"/>
      <c r="C28" s="194"/>
      <c r="D28" s="194"/>
      <c r="E28" s="137" t="s">
        <v>78</v>
      </c>
      <c r="F28" s="176" t="s">
        <v>500</v>
      </c>
      <c r="G28" s="177" t="s">
        <v>179</v>
      </c>
      <c r="H28" s="177" t="s">
        <v>501</v>
      </c>
      <c r="I28" s="39" t="s">
        <v>184</v>
      </c>
      <c r="J28" s="39" t="s">
        <v>502</v>
      </c>
      <c r="K28" s="39" t="s">
        <v>137</v>
      </c>
      <c r="L28" s="38">
        <v>2</v>
      </c>
      <c r="M28" s="38">
        <v>3</v>
      </c>
      <c r="N28" s="137">
        <f>L28*M28</f>
        <v>6</v>
      </c>
      <c r="O28" s="137" t="str">
        <f>IF(N28&lt;=4,"BAJO",IF(N28=6,"MEDIO",IF(N28=8,"MEDIO",IF(N28=10,"ALTO",IF(N28=12,"ALTO",IF(N28=18,"ALTO",IF(N28=20,"ALTO",IF(N28&gt;=24,"MUY ALTO",0))))))))</f>
        <v>MEDIO</v>
      </c>
      <c r="P28" s="38">
        <v>10</v>
      </c>
      <c r="Q28" s="137">
        <f>N28*P28</f>
        <v>60</v>
      </c>
      <c r="R28" s="137" t="str">
        <f>IF(AND(Q28&gt;1,Q28&lt;=20),"IV",IF(AND(Q28&gt;=40,Q28&lt;=120),"III",IF(AND(Q28&gt;=150,Q28&lt;=500),"II",IF(AND(Q28&gt;=600,Q28&lt;=4000),"I","0"))))</f>
        <v>III</v>
      </c>
      <c r="S28" s="137" t="str">
        <f t="shared" si="10"/>
        <v>ACEPTABLE CON CONTROL ESPECIFICO</v>
      </c>
      <c r="T28" s="38" t="s">
        <v>28</v>
      </c>
      <c r="U28" s="145" t="s">
        <v>78</v>
      </c>
      <c r="V28" s="38">
        <v>12</v>
      </c>
      <c r="W28" s="38" t="s">
        <v>81</v>
      </c>
      <c r="X28" s="38" t="s">
        <v>81</v>
      </c>
      <c r="Y28" s="38" t="s">
        <v>81</v>
      </c>
      <c r="Z28" s="160" t="s">
        <v>503</v>
      </c>
      <c r="AA28" s="39" t="s">
        <v>168</v>
      </c>
      <c r="AB28" s="30" t="s">
        <v>280</v>
      </c>
      <c r="AC28" s="30" t="s">
        <v>123</v>
      </c>
    </row>
    <row r="29" spans="1:29" ht="59.25" customHeight="1" x14ac:dyDescent="0.2">
      <c r="A29" s="184"/>
      <c r="B29" s="194"/>
      <c r="C29" s="194"/>
      <c r="D29" s="194"/>
      <c r="E29" s="60" t="s">
        <v>78</v>
      </c>
      <c r="F29" s="160" t="s">
        <v>499</v>
      </c>
      <c r="G29" s="39" t="s">
        <v>179</v>
      </c>
      <c r="H29" s="39" t="s">
        <v>135</v>
      </c>
      <c r="I29" s="39" t="s">
        <v>184</v>
      </c>
      <c r="J29" s="39" t="s">
        <v>81</v>
      </c>
      <c r="K29" s="39" t="s">
        <v>137</v>
      </c>
      <c r="L29" s="38">
        <v>2</v>
      </c>
      <c r="M29" s="38">
        <v>3</v>
      </c>
      <c r="N29" s="57">
        <f t="shared" si="6"/>
        <v>6</v>
      </c>
      <c r="O29" s="57" t="str">
        <f t="shared" si="7"/>
        <v>MEDIO</v>
      </c>
      <c r="P29" s="38">
        <v>10</v>
      </c>
      <c r="Q29" s="57">
        <f t="shared" si="8"/>
        <v>60</v>
      </c>
      <c r="R29" s="57" t="str">
        <f t="shared" si="9"/>
        <v>III</v>
      </c>
      <c r="S29" s="57" t="str">
        <f t="shared" si="10"/>
        <v>ACEPTABLE CON CONTROL ESPECIFICO</v>
      </c>
      <c r="T29" s="38" t="s">
        <v>28</v>
      </c>
      <c r="U29" s="145" t="s">
        <v>78</v>
      </c>
      <c r="V29" s="38">
        <v>12</v>
      </c>
      <c r="W29" s="38" t="s">
        <v>81</v>
      </c>
      <c r="X29" s="38" t="s">
        <v>81</v>
      </c>
      <c r="Y29" s="38" t="s">
        <v>81</v>
      </c>
      <c r="Z29" s="160" t="s">
        <v>205</v>
      </c>
      <c r="AA29" s="39"/>
      <c r="AB29" s="30" t="s">
        <v>280</v>
      </c>
      <c r="AC29" s="30" t="s">
        <v>123</v>
      </c>
    </row>
    <row r="30" spans="1:29" ht="48" customHeight="1" x14ac:dyDescent="0.2">
      <c r="A30" s="185"/>
      <c r="B30" s="194"/>
      <c r="C30" s="194"/>
      <c r="D30" s="194"/>
      <c r="E30" s="60" t="s">
        <v>78</v>
      </c>
      <c r="F30" s="160" t="s">
        <v>271</v>
      </c>
      <c r="G30" s="39" t="s">
        <v>269</v>
      </c>
      <c r="H30" s="39" t="s">
        <v>272</v>
      </c>
      <c r="I30" s="39" t="s">
        <v>184</v>
      </c>
      <c r="J30" s="39" t="s">
        <v>81</v>
      </c>
      <c r="K30" s="39" t="s">
        <v>270</v>
      </c>
      <c r="L30" s="6">
        <v>2</v>
      </c>
      <c r="M30" s="6">
        <v>4</v>
      </c>
      <c r="N30" s="28">
        <f t="shared" si="6"/>
        <v>8</v>
      </c>
      <c r="O30" s="5" t="str">
        <f t="shared" si="7"/>
        <v>MEDIO</v>
      </c>
      <c r="P30" s="6">
        <v>10</v>
      </c>
      <c r="Q30" s="28">
        <f>N30*P30</f>
        <v>80</v>
      </c>
      <c r="R30" s="29" t="str">
        <f>IF(AND(Q30&gt;1,Q30&lt;=20),"IV",IF(AND(Q30&gt;=40,Q30&lt;=120),"III",IF(AND(Q30&gt;=150,Q30&lt;=500),"II",IF(AND(Q30&gt;=600,Q30&lt;=4000),"I","0"))))</f>
        <v>III</v>
      </c>
      <c r="S30" s="5" t="str">
        <f t="shared" si="10"/>
        <v>ACEPTABLE CON CONTROL ESPECIFICO</v>
      </c>
      <c r="T30" s="6" t="s">
        <v>28</v>
      </c>
      <c r="U30" s="145" t="s">
        <v>78</v>
      </c>
      <c r="V30" s="6">
        <v>12</v>
      </c>
      <c r="W30" s="59" t="s">
        <v>81</v>
      </c>
      <c r="X30" s="59" t="s">
        <v>81</v>
      </c>
      <c r="Y30" s="59" t="s">
        <v>81</v>
      </c>
      <c r="Z30" s="166" t="s">
        <v>273</v>
      </c>
      <c r="AA30" s="37" t="s">
        <v>81</v>
      </c>
      <c r="AB30" s="30" t="s">
        <v>280</v>
      </c>
      <c r="AC30" s="30" t="s">
        <v>123</v>
      </c>
    </row>
    <row r="31" spans="1:29" ht="48" customHeight="1" x14ac:dyDescent="0.2">
      <c r="A31" s="186" t="s">
        <v>568</v>
      </c>
      <c r="B31" s="142" t="s">
        <v>569</v>
      </c>
      <c r="C31" s="142" t="s">
        <v>236</v>
      </c>
      <c r="D31" s="142" t="s">
        <v>570</v>
      </c>
      <c r="E31" s="143" t="s">
        <v>567</v>
      </c>
      <c r="F31" s="161" t="s">
        <v>571</v>
      </c>
      <c r="G31" s="144" t="s">
        <v>533</v>
      </c>
      <c r="H31" s="144" t="s">
        <v>572</v>
      </c>
      <c r="I31" s="144" t="s">
        <v>465</v>
      </c>
      <c r="J31" s="144" t="s">
        <v>502</v>
      </c>
      <c r="K31" s="144" t="s">
        <v>582</v>
      </c>
      <c r="L31" s="145">
        <v>2</v>
      </c>
      <c r="M31" s="145">
        <v>2</v>
      </c>
      <c r="N31" s="146">
        <f t="shared" si="6"/>
        <v>4</v>
      </c>
      <c r="O31" s="147" t="str">
        <f t="shared" si="7"/>
        <v>BAJO</v>
      </c>
      <c r="P31" s="145">
        <v>25</v>
      </c>
      <c r="Q31" s="146">
        <f t="shared" ref="Q31:Q37" si="11">N31*P31</f>
        <v>100</v>
      </c>
      <c r="R31" s="148" t="str">
        <f t="shared" ref="R31:R37" si="12">IF(AND(Q31&gt;1,Q31&lt;=20),"IV",IF(AND(Q31&gt;=40,Q31&lt;=120),"III",IF(AND(Q31&gt;=150,Q31&lt;=500),"II",IF(AND(Q31&gt;=600,Q31&lt;=4000),"I","0"))))</f>
        <v>III</v>
      </c>
      <c r="S31" s="147" t="str">
        <f t="shared" si="10"/>
        <v>ACEPTABLE CON CONTROL ESPECIFICO</v>
      </c>
      <c r="T31" s="145" t="s">
        <v>28</v>
      </c>
      <c r="U31" s="145" t="s">
        <v>78</v>
      </c>
      <c r="V31" s="145">
        <v>12</v>
      </c>
      <c r="W31" s="151" t="s">
        <v>465</v>
      </c>
      <c r="X31" s="151" t="s">
        <v>465</v>
      </c>
      <c r="Y31" s="151" t="s">
        <v>465</v>
      </c>
      <c r="Z31" s="167" t="s">
        <v>597</v>
      </c>
      <c r="AA31" s="149" t="s">
        <v>603</v>
      </c>
      <c r="AB31" s="150"/>
      <c r="AC31" s="150"/>
    </row>
    <row r="32" spans="1:29" ht="48" customHeight="1" x14ac:dyDescent="0.2">
      <c r="A32" s="187"/>
      <c r="B32" s="142" t="s">
        <v>569</v>
      </c>
      <c r="C32" s="142" t="s">
        <v>236</v>
      </c>
      <c r="D32" s="142" t="s">
        <v>570</v>
      </c>
      <c r="E32" s="143" t="s">
        <v>567</v>
      </c>
      <c r="F32" s="161" t="s">
        <v>573</v>
      </c>
      <c r="G32" s="144" t="s">
        <v>533</v>
      </c>
      <c r="H32" s="144" t="s">
        <v>574</v>
      </c>
      <c r="I32" s="144" t="s">
        <v>583</v>
      </c>
      <c r="J32" s="144" t="s">
        <v>584</v>
      </c>
      <c r="K32" s="144" t="s">
        <v>585</v>
      </c>
      <c r="L32" s="145">
        <v>2</v>
      </c>
      <c r="M32" s="145">
        <v>3</v>
      </c>
      <c r="N32" s="146">
        <f t="shared" si="6"/>
        <v>6</v>
      </c>
      <c r="O32" s="147" t="str">
        <f t="shared" si="7"/>
        <v>MEDIO</v>
      </c>
      <c r="P32" s="145">
        <v>10</v>
      </c>
      <c r="Q32" s="146">
        <f t="shared" si="11"/>
        <v>60</v>
      </c>
      <c r="R32" s="148" t="str">
        <f t="shared" si="12"/>
        <v>III</v>
      </c>
      <c r="S32" s="147" t="str">
        <f t="shared" si="10"/>
        <v>ACEPTABLE CON CONTROL ESPECIFICO</v>
      </c>
      <c r="T32" s="145" t="s">
        <v>28</v>
      </c>
      <c r="U32" s="145" t="s">
        <v>78</v>
      </c>
      <c r="V32" s="145">
        <v>12</v>
      </c>
      <c r="W32" s="151" t="s">
        <v>465</v>
      </c>
      <c r="X32" s="151" t="s">
        <v>465</v>
      </c>
      <c r="Y32" s="151" t="s">
        <v>465</v>
      </c>
      <c r="Z32" s="167" t="s">
        <v>598</v>
      </c>
      <c r="AA32" s="149" t="s">
        <v>603</v>
      </c>
      <c r="AB32" s="150"/>
      <c r="AC32" s="150"/>
    </row>
    <row r="33" spans="1:29" ht="48" customHeight="1" x14ac:dyDescent="0.2">
      <c r="A33" s="187"/>
      <c r="B33" s="142" t="s">
        <v>569</v>
      </c>
      <c r="C33" s="142" t="s">
        <v>236</v>
      </c>
      <c r="D33" s="142" t="s">
        <v>570</v>
      </c>
      <c r="E33" s="143" t="s">
        <v>567</v>
      </c>
      <c r="F33" s="161" t="s">
        <v>611</v>
      </c>
      <c r="G33" s="144" t="s">
        <v>533</v>
      </c>
      <c r="H33" s="144" t="s">
        <v>575</v>
      </c>
      <c r="I33" s="144" t="s">
        <v>586</v>
      </c>
      <c r="J33" s="144" t="s">
        <v>587</v>
      </c>
      <c r="K33" s="144" t="s">
        <v>588</v>
      </c>
      <c r="L33" s="145">
        <v>2</v>
      </c>
      <c r="M33" s="145">
        <v>3</v>
      </c>
      <c r="N33" s="146">
        <f t="shared" si="6"/>
        <v>6</v>
      </c>
      <c r="O33" s="147" t="str">
        <f t="shared" si="7"/>
        <v>MEDIO</v>
      </c>
      <c r="P33" s="145">
        <v>25</v>
      </c>
      <c r="Q33" s="146">
        <f t="shared" si="11"/>
        <v>150</v>
      </c>
      <c r="R33" s="148" t="str">
        <f t="shared" si="12"/>
        <v>II</v>
      </c>
      <c r="S33" s="147" t="str">
        <f t="shared" si="10"/>
        <v>NO ACEPTABLE</v>
      </c>
      <c r="T33" s="145" t="s">
        <v>28</v>
      </c>
      <c r="U33" s="145" t="s">
        <v>78</v>
      </c>
      <c r="V33" s="145">
        <v>12</v>
      </c>
      <c r="W33" s="151" t="s">
        <v>465</v>
      </c>
      <c r="X33" s="151" t="s">
        <v>465</v>
      </c>
      <c r="Y33" s="151" t="s">
        <v>465</v>
      </c>
      <c r="Z33" s="167" t="s">
        <v>599</v>
      </c>
      <c r="AA33" s="149" t="s">
        <v>603</v>
      </c>
      <c r="AB33" s="150"/>
      <c r="AC33" s="150"/>
    </row>
    <row r="34" spans="1:29" ht="48" customHeight="1" x14ac:dyDescent="0.2">
      <c r="A34" s="187"/>
      <c r="B34" s="142" t="s">
        <v>569</v>
      </c>
      <c r="C34" s="142" t="s">
        <v>236</v>
      </c>
      <c r="D34" s="142" t="s">
        <v>570</v>
      </c>
      <c r="E34" s="143" t="s">
        <v>567</v>
      </c>
      <c r="F34" s="161" t="s">
        <v>571</v>
      </c>
      <c r="G34" s="144" t="s">
        <v>533</v>
      </c>
      <c r="H34" s="144" t="s">
        <v>576</v>
      </c>
      <c r="I34" s="144" t="s">
        <v>586</v>
      </c>
      <c r="J34" s="144" t="s">
        <v>502</v>
      </c>
      <c r="K34" s="144" t="s">
        <v>582</v>
      </c>
      <c r="L34" s="145">
        <v>2</v>
      </c>
      <c r="M34" s="145">
        <v>1</v>
      </c>
      <c r="N34" s="146">
        <f t="shared" si="6"/>
        <v>2</v>
      </c>
      <c r="O34" s="147" t="str">
        <f t="shared" si="7"/>
        <v>BAJO</v>
      </c>
      <c r="P34" s="145">
        <v>10</v>
      </c>
      <c r="Q34" s="146">
        <f t="shared" si="11"/>
        <v>20</v>
      </c>
      <c r="R34" s="148" t="str">
        <f t="shared" si="12"/>
        <v>IV</v>
      </c>
      <c r="S34" s="147" t="str">
        <f t="shared" si="10"/>
        <v>ACEPTABLE</v>
      </c>
      <c r="T34" s="145" t="s">
        <v>28</v>
      </c>
      <c r="U34" s="145" t="s">
        <v>78</v>
      </c>
      <c r="V34" s="145">
        <v>12</v>
      </c>
      <c r="W34" s="151" t="s">
        <v>465</v>
      </c>
      <c r="X34" s="151" t="s">
        <v>465</v>
      </c>
      <c r="Y34" s="151" t="s">
        <v>465</v>
      </c>
      <c r="Z34" s="167" t="s">
        <v>600</v>
      </c>
      <c r="AA34" s="149" t="s">
        <v>603</v>
      </c>
      <c r="AB34" s="150"/>
      <c r="AC34" s="150"/>
    </row>
    <row r="35" spans="1:29" ht="48" customHeight="1" x14ac:dyDescent="0.2">
      <c r="A35" s="187"/>
      <c r="B35" s="142" t="s">
        <v>569</v>
      </c>
      <c r="C35" s="142" t="s">
        <v>236</v>
      </c>
      <c r="D35" s="142" t="s">
        <v>570</v>
      </c>
      <c r="E35" s="143" t="s">
        <v>567</v>
      </c>
      <c r="F35" s="161" t="s">
        <v>577</v>
      </c>
      <c r="G35" s="144" t="s">
        <v>533</v>
      </c>
      <c r="H35" s="144" t="s">
        <v>578</v>
      </c>
      <c r="I35" s="144" t="s">
        <v>589</v>
      </c>
      <c r="J35" s="144" t="s">
        <v>590</v>
      </c>
      <c r="K35" s="144" t="s">
        <v>591</v>
      </c>
      <c r="L35" s="145">
        <v>1</v>
      </c>
      <c r="M35" s="145">
        <v>2</v>
      </c>
      <c r="N35" s="146">
        <f t="shared" si="6"/>
        <v>2</v>
      </c>
      <c r="O35" s="147" t="str">
        <f t="shared" si="7"/>
        <v>BAJO</v>
      </c>
      <c r="P35" s="145">
        <v>10</v>
      </c>
      <c r="Q35" s="146">
        <f t="shared" si="11"/>
        <v>20</v>
      </c>
      <c r="R35" s="148" t="str">
        <f t="shared" si="12"/>
        <v>IV</v>
      </c>
      <c r="S35" s="147" t="str">
        <f t="shared" si="10"/>
        <v>ACEPTABLE</v>
      </c>
      <c r="T35" s="145" t="s">
        <v>28</v>
      </c>
      <c r="U35" s="145" t="s">
        <v>78</v>
      </c>
      <c r="V35" s="145">
        <v>12</v>
      </c>
      <c r="W35" s="151" t="s">
        <v>465</v>
      </c>
      <c r="X35" s="151" t="s">
        <v>465</v>
      </c>
      <c r="Y35" s="151" t="s">
        <v>465</v>
      </c>
      <c r="Z35" s="167" t="s">
        <v>600</v>
      </c>
      <c r="AA35" s="149" t="s">
        <v>603</v>
      </c>
      <c r="AB35" s="150"/>
      <c r="AC35" s="150"/>
    </row>
    <row r="36" spans="1:29" ht="48" customHeight="1" x14ac:dyDescent="0.2">
      <c r="A36" s="187"/>
      <c r="B36" s="142" t="s">
        <v>569</v>
      </c>
      <c r="C36" s="142" t="s">
        <v>236</v>
      </c>
      <c r="D36" s="142" t="s">
        <v>570</v>
      </c>
      <c r="E36" s="143" t="s">
        <v>567</v>
      </c>
      <c r="F36" s="161" t="s">
        <v>579</v>
      </c>
      <c r="G36" s="144" t="s">
        <v>533</v>
      </c>
      <c r="H36" s="144" t="s">
        <v>580</v>
      </c>
      <c r="I36" s="144" t="s">
        <v>592</v>
      </c>
      <c r="J36" s="144" t="s">
        <v>593</v>
      </c>
      <c r="K36" s="144" t="s">
        <v>594</v>
      </c>
      <c r="L36" s="145">
        <v>2</v>
      </c>
      <c r="M36" s="145">
        <v>3</v>
      </c>
      <c r="N36" s="146">
        <f t="shared" si="6"/>
        <v>6</v>
      </c>
      <c r="O36" s="147" t="str">
        <f t="shared" si="7"/>
        <v>MEDIO</v>
      </c>
      <c r="P36" s="145">
        <v>10</v>
      </c>
      <c r="Q36" s="146">
        <f t="shared" si="11"/>
        <v>60</v>
      </c>
      <c r="R36" s="148" t="str">
        <f t="shared" si="12"/>
        <v>III</v>
      </c>
      <c r="S36" s="147" t="str">
        <f t="shared" si="10"/>
        <v>ACEPTABLE CON CONTROL ESPECIFICO</v>
      </c>
      <c r="T36" s="145" t="s">
        <v>28</v>
      </c>
      <c r="U36" s="145" t="s">
        <v>78</v>
      </c>
      <c r="V36" s="145">
        <v>12</v>
      </c>
      <c r="W36" s="151" t="s">
        <v>465</v>
      </c>
      <c r="X36" s="151" t="s">
        <v>465</v>
      </c>
      <c r="Y36" s="151" t="s">
        <v>465</v>
      </c>
      <c r="Z36" s="167" t="s">
        <v>601</v>
      </c>
      <c r="AA36" s="149" t="s">
        <v>603</v>
      </c>
      <c r="AB36" s="150"/>
      <c r="AC36" s="150"/>
    </row>
    <row r="37" spans="1:29" ht="48" customHeight="1" x14ac:dyDescent="0.2">
      <c r="A37" s="187"/>
      <c r="B37" s="142" t="s">
        <v>569</v>
      </c>
      <c r="C37" s="142" t="s">
        <v>236</v>
      </c>
      <c r="D37" s="142" t="s">
        <v>570</v>
      </c>
      <c r="E37" s="143" t="s">
        <v>567</v>
      </c>
      <c r="F37" s="161" t="s">
        <v>581</v>
      </c>
      <c r="G37" s="144" t="s">
        <v>533</v>
      </c>
      <c r="H37" s="144" t="s">
        <v>494</v>
      </c>
      <c r="I37" s="144" t="s">
        <v>595</v>
      </c>
      <c r="J37" s="144" t="s">
        <v>586</v>
      </c>
      <c r="K37" s="144" t="s">
        <v>596</v>
      </c>
      <c r="L37" s="145">
        <v>2</v>
      </c>
      <c r="M37" s="145">
        <v>3</v>
      </c>
      <c r="N37" s="146">
        <f t="shared" si="6"/>
        <v>6</v>
      </c>
      <c r="O37" s="147" t="str">
        <f t="shared" si="7"/>
        <v>MEDIO</v>
      </c>
      <c r="P37" s="145">
        <v>10</v>
      </c>
      <c r="Q37" s="146">
        <f t="shared" si="11"/>
        <v>60</v>
      </c>
      <c r="R37" s="148" t="str">
        <f t="shared" si="12"/>
        <v>III</v>
      </c>
      <c r="S37" s="147" t="str">
        <f t="shared" si="10"/>
        <v>ACEPTABLE CON CONTROL ESPECIFICO</v>
      </c>
      <c r="T37" s="145" t="s">
        <v>28</v>
      </c>
      <c r="U37" s="145" t="s">
        <v>78</v>
      </c>
      <c r="V37" s="145">
        <v>12</v>
      </c>
      <c r="W37" s="151" t="s">
        <v>465</v>
      </c>
      <c r="X37" s="151" t="s">
        <v>465</v>
      </c>
      <c r="Y37" s="151" t="s">
        <v>465</v>
      </c>
      <c r="Z37" s="167" t="s">
        <v>602</v>
      </c>
      <c r="AA37" s="170" t="s">
        <v>603</v>
      </c>
      <c r="AB37" s="150"/>
      <c r="AC37" s="150"/>
    </row>
    <row r="38" spans="1:29" ht="48" customHeight="1" x14ac:dyDescent="0.2">
      <c r="A38" s="187"/>
      <c r="B38" s="142" t="s">
        <v>566</v>
      </c>
      <c r="C38" s="142" t="s">
        <v>236</v>
      </c>
      <c r="D38" s="142" t="s">
        <v>565</v>
      </c>
      <c r="E38" s="143" t="s">
        <v>567</v>
      </c>
      <c r="F38" s="161" t="s">
        <v>529</v>
      </c>
      <c r="G38" s="144" t="s">
        <v>530</v>
      </c>
      <c r="H38" s="144" t="s">
        <v>531</v>
      </c>
      <c r="I38" s="144" t="s">
        <v>552</v>
      </c>
      <c r="J38" s="144" t="s">
        <v>465</v>
      </c>
      <c r="K38" s="144" t="s">
        <v>553</v>
      </c>
      <c r="L38" s="145">
        <v>2</v>
      </c>
      <c r="M38" s="145">
        <v>2</v>
      </c>
      <c r="N38" s="146">
        <f t="shared" si="6"/>
        <v>4</v>
      </c>
      <c r="O38" s="147" t="str">
        <f t="shared" si="7"/>
        <v>BAJO</v>
      </c>
      <c r="P38" s="145">
        <v>10</v>
      </c>
      <c r="Q38" s="146">
        <f t="shared" ref="Q38:Q47" si="13">N38*P38</f>
        <v>40</v>
      </c>
      <c r="R38" s="148" t="str">
        <f t="shared" ref="R38:R47" si="14">IF(AND(Q38&gt;1,Q38&lt;=20),"IV",IF(AND(Q38&gt;=40,Q38&lt;=120),"III",IF(AND(Q38&gt;=150,Q38&lt;=500),"II",IF(AND(Q38&gt;=600,Q38&lt;=4000),"I","0"))))</f>
        <v>III</v>
      </c>
      <c r="S38" s="147" t="str">
        <f t="shared" si="10"/>
        <v>ACEPTABLE CON CONTROL ESPECIFICO</v>
      </c>
      <c r="T38" s="145" t="s">
        <v>28</v>
      </c>
      <c r="U38" s="145" t="s">
        <v>78</v>
      </c>
      <c r="V38" s="145">
        <v>12</v>
      </c>
      <c r="W38" s="151" t="s">
        <v>465</v>
      </c>
      <c r="X38" s="151" t="s">
        <v>465</v>
      </c>
      <c r="Y38" s="151" t="s">
        <v>465</v>
      </c>
      <c r="Z38" s="168" t="s">
        <v>563</v>
      </c>
      <c r="AA38" s="171"/>
      <c r="AB38" s="169"/>
      <c r="AC38" s="150"/>
    </row>
    <row r="39" spans="1:29" ht="48" customHeight="1" x14ac:dyDescent="0.2">
      <c r="A39" s="187"/>
      <c r="B39" s="142" t="s">
        <v>566</v>
      </c>
      <c r="C39" s="142" t="s">
        <v>236</v>
      </c>
      <c r="D39" s="142" t="s">
        <v>565</v>
      </c>
      <c r="E39" s="143" t="s">
        <v>567</v>
      </c>
      <c r="F39" s="161" t="s">
        <v>532</v>
      </c>
      <c r="G39" s="144" t="s">
        <v>533</v>
      </c>
      <c r="H39" s="144" t="s">
        <v>534</v>
      </c>
      <c r="I39" s="144" t="s">
        <v>465</v>
      </c>
      <c r="J39" s="144" t="s">
        <v>465</v>
      </c>
      <c r="K39" s="144" t="s">
        <v>553</v>
      </c>
      <c r="L39" s="145">
        <v>2</v>
      </c>
      <c r="M39" s="145">
        <v>1</v>
      </c>
      <c r="N39" s="146">
        <f t="shared" si="6"/>
        <v>2</v>
      </c>
      <c r="O39" s="147" t="str">
        <f t="shared" si="7"/>
        <v>BAJO</v>
      </c>
      <c r="P39" s="145">
        <v>10</v>
      </c>
      <c r="Q39" s="146">
        <f t="shared" si="13"/>
        <v>20</v>
      </c>
      <c r="R39" s="148" t="str">
        <f t="shared" si="14"/>
        <v>IV</v>
      </c>
      <c r="S39" s="147" t="str">
        <f t="shared" si="10"/>
        <v>ACEPTABLE</v>
      </c>
      <c r="T39" s="145" t="s">
        <v>28</v>
      </c>
      <c r="U39" s="145" t="s">
        <v>78</v>
      </c>
      <c r="V39" s="145">
        <v>12</v>
      </c>
      <c r="W39" s="151" t="s">
        <v>465</v>
      </c>
      <c r="X39" s="151" t="s">
        <v>465</v>
      </c>
      <c r="Y39" s="151" t="s">
        <v>465</v>
      </c>
      <c r="Z39" s="168" t="s">
        <v>563</v>
      </c>
      <c r="AA39" s="171"/>
      <c r="AB39" s="169"/>
      <c r="AC39" s="150"/>
    </row>
    <row r="40" spans="1:29" ht="48" customHeight="1" x14ac:dyDescent="0.2">
      <c r="A40" s="187"/>
      <c r="B40" s="142" t="s">
        <v>566</v>
      </c>
      <c r="C40" s="142" t="s">
        <v>236</v>
      </c>
      <c r="D40" s="142" t="s">
        <v>565</v>
      </c>
      <c r="E40" s="143" t="s">
        <v>567</v>
      </c>
      <c r="F40" s="161" t="s">
        <v>535</v>
      </c>
      <c r="G40" s="144" t="s">
        <v>533</v>
      </c>
      <c r="H40" s="144" t="s">
        <v>536</v>
      </c>
      <c r="I40" s="144" t="s">
        <v>554</v>
      </c>
      <c r="J40" s="144" t="s">
        <v>465</v>
      </c>
      <c r="K40" s="144" t="s">
        <v>553</v>
      </c>
      <c r="L40" s="145">
        <v>2</v>
      </c>
      <c r="M40" s="145">
        <v>2</v>
      </c>
      <c r="N40" s="146">
        <f t="shared" si="6"/>
        <v>4</v>
      </c>
      <c r="O40" s="147" t="str">
        <f t="shared" si="7"/>
        <v>BAJO</v>
      </c>
      <c r="P40" s="145">
        <v>10</v>
      </c>
      <c r="Q40" s="146">
        <f t="shared" si="13"/>
        <v>40</v>
      </c>
      <c r="R40" s="148" t="str">
        <f t="shared" si="14"/>
        <v>III</v>
      </c>
      <c r="S40" s="147" t="str">
        <f t="shared" si="10"/>
        <v>ACEPTABLE CON CONTROL ESPECIFICO</v>
      </c>
      <c r="T40" s="145" t="s">
        <v>28</v>
      </c>
      <c r="U40" s="145" t="s">
        <v>78</v>
      </c>
      <c r="V40" s="145">
        <v>12</v>
      </c>
      <c r="W40" s="151" t="s">
        <v>465</v>
      </c>
      <c r="X40" s="151" t="s">
        <v>465</v>
      </c>
      <c r="Y40" s="151" t="s">
        <v>465</v>
      </c>
      <c r="Z40" s="168" t="s">
        <v>563</v>
      </c>
      <c r="AA40" s="171"/>
      <c r="AB40" s="169"/>
      <c r="AC40" s="150"/>
    </row>
    <row r="41" spans="1:29" ht="48" customHeight="1" x14ac:dyDescent="0.2">
      <c r="A41" s="187"/>
      <c r="B41" s="142" t="s">
        <v>566</v>
      </c>
      <c r="C41" s="142" t="s">
        <v>236</v>
      </c>
      <c r="D41" s="142" t="s">
        <v>565</v>
      </c>
      <c r="E41" s="143" t="s">
        <v>567</v>
      </c>
      <c r="F41" s="161" t="s">
        <v>537</v>
      </c>
      <c r="G41" s="144" t="s">
        <v>538</v>
      </c>
      <c r="H41" s="144" t="s">
        <v>539</v>
      </c>
      <c r="I41" s="144" t="s">
        <v>555</v>
      </c>
      <c r="J41" s="144" t="s">
        <v>465</v>
      </c>
      <c r="K41" s="144" t="s">
        <v>553</v>
      </c>
      <c r="L41" s="145">
        <v>2</v>
      </c>
      <c r="M41" s="145">
        <v>4</v>
      </c>
      <c r="N41" s="146">
        <f t="shared" si="6"/>
        <v>8</v>
      </c>
      <c r="O41" s="147" t="str">
        <f t="shared" si="7"/>
        <v>MEDIO</v>
      </c>
      <c r="P41" s="145">
        <v>10</v>
      </c>
      <c r="Q41" s="146">
        <f t="shared" si="13"/>
        <v>80</v>
      </c>
      <c r="R41" s="148" t="str">
        <f t="shared" si="14"/>
        <v>III</v>
      </c>
      <c r="S41" s="147" t="str">
        <f t="shared" si="10"/>
        <v>ACEPTABLE CON CONTROL ESPECIFICO</v>
      </c>
      <c r="T41" s="145" t="s">
        <v>28</v>
      </c>
      <c r="U41" s="145" t="s">
        <v>78</v>
      </c>
      <c r="V41" s="145">
        <v>12</v>
      </c>
      <c r="W41" s="151" t="s">
        <v>465</v>
      </c>
      <c r="X41" s="151" t="s">
        <v>465</v>
      </c>
      <c r="Y41" s="151" t="s">
        <v>465</v>
      </c>
      <c r="Z41" s="168" t="s">
        <v>563</v>
      </c>
      <c r="AA41" s="171"/>
      <c r="AB41" s="169"/>
      <c r="AC41" s="150"/>
    </row>
    <row r="42" spans="1:29" ht="48" customHeight="1" x14ac:dyDescent="0.2">
      <c r="A42" s="187"/>
      <c r="B42" s="142" t="s">
        <v>566</v>
      </c>
      <c r="C42" s="142" t="s">
        <v>236</v>
      </c>
      <c r="D42" s="142" t="s">
        <v>565</v>
      </c>
      <c r="E42" s="143" t="s">
        <v>567</v>
      </c>
      <c r="F42" s="161" t="s">
        <v>540</v>
      </c>
      <c r="G42" s="144" t="s">
        <v>528</v>
      </c>
      <c r="H42" s="144" t="s">
        <v>541</v>
      </c>
      <c r="I42" s="144" t="s">
        <v>465</v>
      </c>
      <c r="J42" s="144" t="s">
        <v>465</v>
      </c>
      <c r="K42" s="144" t="s">
        <v>553</v>
      </c>
      <c r="L42" s="145">
        <v>2</v>
      </c>
      <c r="M42" s="145">
        <v>3</v>
      </c>
      <c r="N42" s="146">
        <f t="shared" si="6"/>
        <v>6</v>
      </c>
      <c r="O42" s="147" t="str">
        <f t="shared" si="7"/>
        <v>MEDIO</v>
      </c>
      <c r="P42" s="145">
        <v>10</v>
      </c>
      <c r="Q42" s="146">
        <f t="shared" si="13"/>
        <v>60</v>
      </c>
      <c r="R42" s="148" t="str">
        <f t="shared" si="14"/>
        <v>III</v>
      </c>
      <c r="S42" s="147" t="str">
        <f t="shared" si="10"/>
        <v>ACEPTABLE CON CONTROL ESPECIFICO</v>
      </c>
      <c r="T42" s="145" t="s">
        <v>28</v>
      </c>
      <c r="U42" s="145" t="s">
        <v>78</v>
      </c>
      <c r="V42" s="145">
        <v>12</v>
      </c>
      <c r="W42" s="151" t="s">
        <v>465</v>
      </c>
      <c r="X42" s="151" t="s">
        <v>465</v>
      </c>
      <c r="Y42" s="151" t="s">
        <v>465</v>
      </c>
      <c r="Z42" s="168" t="s">
        <v>563</v>
      </c>
      <c r="AA42" s="171"/>
      <c r="AB42" s="169"/>
      <c r="AC42" s="150"/>
    </row>
    <row r="43" spans="1:29" ht="48" customHeight="1" x14ac:dyDescent="0.2">
      <c r="A43" s="187"/>
      <c r="B43" s="142" t="s">
        <v>566</v>
      </c>
      <c r="C43" s="142" t="s">
        <v>236</v>
      </c>
      <c r="D43" s="142" t="s">
        <v>565</v>
      </c>
      <c r="E43" s="143" t="s">
        <v>567</v>
      </c>
      <c r="F43" s="161" t="s">
        <v>542</v>
      </c>
      <c r="G43" s="144" t="s">
        <v>533</v>
      </c>
      <c r="H43" s="144" t="s">
        <v>543</v>
      </c>
      <c r="I43" s="144" t="s">
        <v>101</v>
      </c>
      <c r="J43" s="144" t="s">
        <v>556</v>
      </c>
      <c r="K43" s="144" t="s">
        <v>553</v>
      </c>
      <c r="L43" s="145">
        <v>2</v>
      </c>
      <c r="M43" s="145">
        <v>2</v>
      </c>
      <c r="N43" s="146">
        <f t="shared" si="6"/>
        <v>4</v>
      </c>
      <c r="O43" s="147" t="str">
        <f t="shared" si="7"/>
        <v>BAJO</v>
      </c>
      <c r="P43" s="145">
        <v>10</v>
      </c>
      <c r="Q43" s="146">
        <f t="shared" si="13"/>
        <v>40</v>
      </c>
      <c r="R43" s="148" t="str">
        <f t="shared" si="14"/>
        <v>III</v>
      </c>
      <c r="S43" s="147" t="str">
        <f t="shared" si="10"/>
        <v>ACEPTABLE CON CONTROL ESPECIFICO</v>
      </c>
      <c r="T43" s="145" t="s">
        <v>28</v>
      </c>
      <c r="U43" s="145" t="s">
        <v>78</v>
      </c>
      <c r="V43" s="145">
        <v>12</v>
      </c>
      <c r="W43" s="151" t="s">
        <v>465</v>
      </c>
      <c r="X43" s="151" t="s">
        <v>465</v>
      </c>
      <c r="Y43" s="151" t="s">
        <v>465</v>
      </c>
      <c r="Z43" s="168" t="s">
        <v>563</v>
      </c>
      <c r="AA43" s="171"/>
      <c r="AB43" s="169"/>
      <c r="AC43" s="150"/>
    </row>
    <row r="44" spans="1:29" ht="48" customHeight="1" x14ac:dyDescent="0.2">
      <c r="A44" s="187"/>
      <c r="B44" s="142" t="s">
        <v>566</v>
      </c>
      <c r="C44" s="142" t="s">
        <v>236</v>
      </c>
      <c r="D44" s="142" t="s">
        <v>565</v>
      </c>
      <c r="E44" s="143" t="s">
        <v>567</v>
      </c>
      <c r="F44" s="161" t="s">
        <v>544</v>
      </c>
      <c r="G44" s="144" t="s">
        <v>527</v>
      </c>
      <c r="H44" s="144" t="s">
        <v>545</v>
      </c>
      <c r="I44" s="144" t="s">
        <v>313</v>
      </c>
      <c r="J44" s="144" t="s">
        <v>313</v>
      </c>
      <c r="K44" s="144" t="s">
        <v>557</v>
      </c>
      <c r="L44" s="145">
        <v>2</v>
      </c>
      <c r="M44" s="145">
        <v>2</v>
      </c>
      <c r="N44" s="146">
        <f t="shared" si="6"/>
        <v>4</v>
      </c>
      <c r="O44" s="147" t="str">
        <f t="shared" si="7"/>
        <v>BAJO</v>
      </c>
      <c r="P44" s="145">
        <v>10</v>
      </c>
      <c r="Q44" s="146">
        <f t="shared" si="13"/>
        <v>40</v>
      </c>
      <c r="R44" s="148" t="str">
        <f t="shared" si="14"/>
        <v>III</v>
      </c>
      <c r="S44" s="147" t="str">
        <f t="shared" si="10"/>
        <v>ACEPTABLE CON CONTROL ESPECIFICO</v>
      </c>
      <c r="T44" s="145" t="s">
        <v>28</v>
      </c>
      <c r="U44" s="145" t="s">
        <v>78</v>
      </c>
      <c r="V44" s="145">
        <v>12</v>
      </c>
      <c r="W44" s="151" t="s">
        <v>465</v>
      </c>
      <c r="X44" s="151" t="s">
        <v>465</v>
      </c>
      <c r="Y44" s="151" t="s">
        <v>465</v>
      </c>
      <c r="Z44" s="168" t="s">
        <v>563</v>
      </c>
      <c r="AA44" s="171"/>
      <c r="AB44" s="169"/>
      <c r="AC44" s="150"/>
    </row>
    <row r="45" spans="1:29" ht="48" customHeight="1" x14ac:dyDescent="0.2">
      <c r="A45" s="187"/>
      <c r="B45" s="142" t="s">
        <v>566</v>
      </c>
      <c r="C45" s="142" t="s">
        <v>236</v>
      </c>
      <c r="D45" s="142" t="s">
        <v>565</v>
      </c>
      <c r="E45" s="143" t="s">
        <v>567</v>
      </c>
      <c r="F45" s="161" t="s">
        <v>546</v>
      </c>
      <c r="G45" s="144" t="s">
        <v>538</v>
      </c>
      <c r="H45" s="144" t="s">
        <v>547</v>
      </c>
      <c r="I45" s="144" t="s">
        <v>313</v>
      </c>
      <c r="J45" s="144" t="s">
        <v>558</v>
      </c>
      <c r="K45" s="144" t="s">
        <v>559</v>
      </c>
      <c r="L45" s="145">
        <v>2</v>
      </c>
      <c r="M45" s="145">
        <v>2</v>
      </c>
      <c r="N45" s="146">
        <f t="shared" si="6"/>
        <v>4</v>
      </c>
      <c r="O45" s="147" t="str">
        <f t="shared" si="7"/>
        <v>BAJO</v>
      </c>
      <c r="P45" s="145">
        <v>10</v>
      </c>
      <c r="Q45" s="146">
        <f t="shared" si="13"/>
        <v>40</v>
      </c>
      <c r="R45" s="148" t="str">
        <f t="shared" si="14"/>
        <v>III</v>
      </c>
      <c r="S45" s="147" t="str">
        <f t="shared" si="10"/>
        <v>ACEPTABLE CON CONTROL ESPECIFICO</v>
      </c>
      <c r="T45" s="145" t="s">
        <v>28</v>
      </c>
      <c r="U45" s="145" t="s">
        <v>78</v>
      </c>
      <c r="V45" s="145">
        <v>12</v>
      </c>
      <c r="W45" s="151" t="s">
        <v>465</v>
      </c>
      <c r="X45" s="151" t="s">
        <v>465</v>
      </c>
      <c r="Y45" s="151" t="s">
        <v>465</v>
      </c>
      <c r="Z45" s="168" t="s">
        <v>563</v>
      </c>
      <c r="AA45" s="171"/>
      <c r="AB45" s="169"/>
      <c r="AC45" s="150"/>
    </row>
    <row r="46" spans="1:29" ht="48" customHeight="1" x14ac:dyDescent="0.2">
      <c r="A46" s="187"/>
      <c r="B46" s="142" t="s">
        <v>566</v>
      </c>
      <c r="C46" s="142" t="s">
        <v>236</v>
      </c>
      <c r="D46" s="142" t="s">
        <v>565</v>
      </c>
      <c r="E46" s="143" t="s">
        <v>567</v>
      </c>
      <c r="F46" s="161" t="s">
        <v>548</v>
      </c>
      <c r="G46" s="144" t="s">
        <v>533</v>
      </c>
      <c r="H46" s="144" t="s">
        <v>549</v>
      </c>
      <c r="I46" s="144" t="s">
        <v>313</v>
      </c>
      <c r="J46" s="144" t="s">
        <v>313</v>
      </c>
      <c r="K46" s="144" t="s">
        <v>560</v>
      </c>
      <c r="L46" s="145">
        <v>2</v>
      </c>
      <c r="M46" s="145">
        <v>2</v>
      </c>
      <c r="N46" s="146">
        <f t="shared" si="6"/>
        <v>4</v>
      </c>
      <c r="O46" s="147" t="str">
        <f t="shared" si="7"/>
        <v>BAJO</v>
      </c>
      <c r="P46" s="145">
        <v>10</v>
      </c>
      <c r="Q46" s="146">
        <f t="shared" si="13"/>
        <v>40</v>
      </c>
      <c r="R46" s="148" t="str">
        <f t="shared" si="14"/>
        <v>III</v>
      </c>
      <c r="S46" s="147" t="str">
        <f t="shared" si="10"/>
        <v>ACEPTABLE CON CONTROL ESPECIFICO</v>
      </c>
      <c r="T46" s="145" t="s">
        <v>28</v>
      </c>
      <c r="U46" s="145" t="s">
        <v>78</v>
      </c>
      <c r="V46" s="145">
        <v>12</v>
      </c>
      <c r="W46" s="151" t="s">
        <v>465</v>
      </c>
      <c r="X46" s="151" t="s">
        <v>465</v>
      </c>
      <c r="Y46" s="151" t="s">
        <v>465</v>
      </c>
      <c r="Z46" s="168" t="s">
        <v>563</v>
      </c>
      <c r="AA46" s="171"/>
      <c r="AB46" s="169"/>
      <c r="AC46" s="150"/>
    </row>
    <row r="47" spans="1:29" ht="48" customHeight="1" x14ac:dyDescent="0.2">
      <c r="A47" s="188"/>
      <c r="B47" s="142" t="s">
        <v>566</v>
      </c>
      <c r="C47" s="142" t="s">
        <v>236</v>
      </c>
      <c r="D47" s="142" t="s">
        <v>565</v>
      </c>
      <c r="E47" s="143" t="s">
        <v>567</v>
      </c>
      <c r="F47" s="161" t="s">
        <v>550</v>
      </c>
      <c r="G47" s="144" t="s">
        <v>533</v>
      </c>
      <c r="H47" s="144" t="s">
        <v>551</v>
      </c>
      <c r="I47" s="144" t="s">
        <v>313</v>
      </c>
      <c r="J47" s="144" t="s">
        <v>313</v>
      </c>
      <c r="K47" s="144" t="s">
        <v>561</v>
      </c>
      <c r="L47" s="145">
        <v>2</v>
      </c>
      <c r="M47" s="145">
        <v>2</v>
      </c>
      <c r="N47" s="146">
        <f t="shared" si="6"/>
        <v>4</v>
      </c>
      <c r="O47" s="147" t="str">
        <f t="shared" si="7"/>
        <v>BAJO</v>
      </c>
      <c r="P47" s="145">
        <v>10</v>
      </c>
      <c r="Q47" s="146">
        <f t="shared" si="13"/>
        <v>40</v>
      </c>
      <c r="R47" s="148" t="str">
        <f t="shared" si="14"/>
        <v>III</v>
      </c>
      <c r="S47" s="147" t="str">
        <f t="shared" si="10"/>
        <v>ACEPTABLE CON CONTROL ESPECIFICO</v>
      </c>
      <c r="T47" s="145" t="s">
        <v>28</v>
      </c>
      <c r="U47" s="145" t="s">
        <v>78</v>
      </c>
      <c r="V47" s="145">
        <v>12</v>
      </c>
      <c r="W47" s="151" t="s">
        <v>465</v>
      </c>
      <c r="X47" s="151" t="s">
        <v>465</v>
      </c>
      <c r="Y47" s="151" t="s">
        <v>465</v>
      </c>
      <c r="Z47" s="168" t="s">
        <v>562</v>
      </c>
      <c r="AA47" s="171"/>
      <c r="AB47" s="169"/>
      <c r="AC47" s="150"/>
    </row>
    <row r="48" spans="1:29" ht="30.75" customHeight="1" x14ac:dyDescent="0.2">
      <c r="A48" s="180" t="s">
        <v>274</v>
      </c>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1"/>
      <c r="AB48" s="180"/>
      <c r="AC48" s="180"/>
    </row>
    <row r="49" spans="1:29" ht="18.75" customHeight="1" thickBot="1" x14ac:dyDescent="0.25">
      <c r="A49" s="58"/>
      <c r="B49" s="58"/>
      <c r="C49" s="58"/>
      <c r="D49" s="58"/>
      <c r="E49" s="58"/>
      <c r="F49" s="162"/>
      <c r="G49" s="58"/>
      <c r="H49" s="58"/>
      <c r="I49" s="58"/>
      <c r="J49" s="58"/>
      <c r="K49" s="58"/>
      <c r="L49" s="58"/>
      <c r="M49" s="58"/>
      <c r="N49" s="58"/>
      <c r="O49" s="58"/>
      <c r="P49" s="58"/>
      <c r="Q49" s="58"/>
      <c r="R49" s="58"/>
      <c r="S49" s="58"/>
      <c r="T49" s="58"/>
      <c r="U49" s="155"/>
      <c r="V49" s="58"/>
      <c r="W49" s="58"/>
      <c r="X49" s="58"/>
      <c r="Y49" s="58"/>
      <c r="Z49" s="162"/>
      <c r="AA49" s="58"/>
      <c r="AB49" s="58"/>
      <c r="AC49" s="58"/>
    </row>
    <row r="50" spans="1:29" ht="20.25" customHeight="1" thickBot="1" x14ac:dyDescent="0.25">
      <c r="A50" s="178" t="s">
        <v>240</v>
      </c>
      <c r="B50" s="178"/>
      <c r="C50" s="178"/>
      <c r="D50" s="178"/>
      <c r="E50" s="51"/>
      <c r="F50" s="163"/>
      <c r="G50" s="7"/>
      <c r="H50" s="7"/>
      <c r="I50" s="7"/>
      <c r="J50" s="7"/>
      <c r="K50" s="7"/>
      <c r="L50" s="7"/>
      <c r="M50" s="7"/>
      <c r="N50" s="7"/>
      <c r="O50" s="7"/>
      <c r="P50" s="7"/>
      <c r="Q50" s="7"/>
      <c r="R50" s="7"/>
      <c r="S50" s="7"/>
      <c r="T50" s="7"/>
      <c r="V50" s="7"/>
      <c r="W50" s="7"/>
      <c r="X50" s="7"/>
      <c r="Y50" s="7"/>
      <c r="Z50" s="163"/>
      <c r="AA50" s="7"/>
      <c r="AB50" s="7"/>
      <c r="AC50" s="7"/>
    </row>
    <row r="51" spans="1:29" ht="27" customHeight="1" thickBot="1" x14ac:dyDescent="0.25">
      <c r="A51" s="52" t="s">
        <v>241</v>
      </c>
      <c r="B51" s="52" t="s">
        <v>254</v>
      </c>
      <c r="C51" s="178" t="s">
        <v>255</v>
      </c>
      <c r="D51" s="178"/>
      <c r="E51" s="51"/>
      <c r="F51" s="163"/>
      <c r="G51" s="7"/>
      <c r="H51" s="7"/>
      <c r="I51" s="7"/>
      <c r="J51" s="7"/>
      <c r="K51" s="7"/>
      <c r="L51" s="7"/>
      <c r="M51" s="7"/>
      <c r="N51" s="7"/>
      <c r="O51" s="7"/>
      <c r="P51" s="7"/>
      <c r="Q51" s="7"/>
      <c r="R51" s="7"/>
      <c r="S51" s="7"/>
      <c r="T51" s="7"/>
      <c r="V51" s="7"/>
      <c r="W51" s="7"/>
      <c r="X51" s="7"/>
      <c r="Y51" s="7"/>
      <c r="Z51" s="163"/>
      <c r="AA51" s="7"/>
      <c r="AB51" s="7"/>
      <c r="AC51" s="7"/>
    </row>
    <row r="52" spans="1:29" ht="47.25" customHeight="1" thickBot="1" x14ac:dyDescent="0.25">
      <c r="A52" s="62">
        <v>43829</v>
      </c>
      <c r="B52" s="141">
        <v>1</v>
      </c>
      <c r="C52" s="178" t="s">
        <v>288</v>
      </c>
      <c r="D52" s="178"/>
      <c r="E52" s="51"/>
      <c r="F52" s="163"/>
      <c r="G52" s="7"/>
      <c r="H52" s="7"/>
      <c r="I52" s="7"/>
      <c r="J52" s="7"/>
      <c r="K52" s="7"/>
      <c r="L52" s="7"/>
      <c r="M52" s="7"/>
      <c r="N52" s="7"/>
      <c r="O52" s="7"/>
      <c r="P52" s="7"/>
      <c r="Q52" s="7"/>
      <c r="R52" s="7"/>
      <c r="S52" s="7"/>
      <c r="T52" s="7"/>
      <c r="V52" s="7"/>
      <c r="W52" s="7"/>
      <c r="X52" s="7"/>
      <c r="Y52" s="7"/>
      <c r="Z52" s="163"/>
      <c r="AA52" s="7"/>
      <c r="AB52" s="7"/>
      <c r="AC52" s="7"/>
    </row>
    <row r="53" spans="1:29" ht="44.25" customHeight="1" thickBot="1" x14ac:dyDescent="0.25">
      <c r="A53" s="62">
        <v>44474</v>
      </c>
      <c r="B53" s="141">
        <v>2</v>
      </c>
      <c r="C53" s="178" t="s">
        <v>605</v>
      </c>
      <c r="D53" s="178"/>
      <c r="E53" s="51"/>
      <c r="F53" s="163"/>
      <c r="G53" s="7"/>
      <c r="H53" s="7"/>
      <c r="I53" s="7"/>
      <c r="J53" s="7"/>
      <c r="K53" s="7"/>
      <c r="L53" s="7"/>
      <c r="M53" s="7"/>
      <c r="N53" s="7"/>
      <c r="O53" s="7"/>
      <c r="P53" s="7"/>
      <c r="Q53" s="7"/>
      <c r="R53" s="7"/>
      <c r="S53" s="7"/>
      <c r="T53" s="7"/>
      <c r="V53" s="7"/>
      <c r="W53" s="7"/>
      <c r="X53" s="7"/>
      <c r="Y53" s="7"/>
      <c r="Z53" s="163"/>
      <c r="AA53" s="7"/>
      <c r="AB53" s="7"/>
      <c r="AC53" s="7"/>
    </row>
    <row r="54" spans="1:29" ht="44.25" customHeight="1" thickBot="1" x14ac:dyDescent="0.25">
      <c r="A54" s="62">
        <v>44615</v>
      </c>
      <c r="B54" s="173">
        <v>3</v>
      </c>
      <c r="C54" s="179" t="s">
        <v>604</v>
      </c>
      <c r="D54" s="179"/>
      <c r="E54" s="51"/>
      <c r="F54" s="163"/>
      <c r="G54" s="7"/>
      <c r="H54" s="7"/>
      <c r="I54" s="7"/>
      <c r="J54" s="7"/>
      <c r="K54" s="7"/>
      <c r="L54" s="7"/>
      <c r="M54" s="7"/>
      <c r="N54" s="7"/>
      <c r="O54" s="7"/>
      <c r="P54" s="7"/>
      <c r="Q54" s="7"/>
      <c r="R54" s="7"/>
      <c r="S54" s="7"/>
      <c r="T54" s="7"/>
      <c r="V54" s="7"/>
      <c r="W54" s="7"/>
      <c r="X54" s="7"/>
      <c r="Y54" s="7"/>
      <c r="Z54" s="163"/>
      <c r="AA54" s="7"/>
      <c r="AB54" s="7"/>
      <c r="AC54" s="7"/>
    </row>
    <row r="55" spans="1:29" ht="44.25" customHeight="1" thickBot="1" x14ac:dyDescent="0.25">
      <c r="A55" s="62">
        <v>44982</v>
      </c>
      <c r="B55" s="141">
        <v>4</v>
      </c>
      <c r="C55" s="179" t="s">
        <v>613</v>
      </c>
      <c r="D55" s="179"/>
      <c r="E55" s="51"/>
      <c r="F55" s="163"/>
      <c r="G55" s="7"/>
      <c r="H55" s="7"/>
      <c r="I55" s="7"/>
      <c r="J55" s="7"/>
      <c r="K55" s="7"/>
      <c r="L55" s="7"/>
      <c r="M55" s="7"/>
      <c r="N55" s="7"/>
      <c r="O55" s="7"/>
      <c r="P55" s="7"/>
      <c r="Q55" s="7"/>
      <c r="R55" s="7"/>
      <c r="S55" s="7"/>
      <c r="T55" s="7"/>
      <c r="V55" s="7"/>
      <c r="W55" s="7"/>
      <c r="X55" s="7"/>
      <c r="Y55" s="7"/>
      <c r="Z55" s="163"/>
      <c r="AA55" s="7"/>
      <c r="AB55" s="7"/>
      <c r="AC55" s="7"/>
    </row>
    <row r="56" spans="1:29" ht="15" thickBot="1" x14ac:dyDescent="0.25">
      <c r="A56" s="7"/>
      <c r="B56" s="7"/>
      <c r="C56" s="7"/>
      <c r="D56" s="7"/>
      <c r="E56" s="51"/>
      <c r="F56" s="163"/>
      <c r="G56" s="7"/>
      <c r="H56" s="7"/>
      <c r="I56" s="7"/>
      <c r="J56" s="7"/>
      <c r="K56" s="7"/>
      <c r="L56" s="7"/>
      <c r="M56" s="7"/>
      <c r="N56" s="7"/>
      <c r="O56" s="7"/>
      <c r="P56" s="7"/>
      <c r="Q56" s="7"/>
      <c r="R56" s="7"/>
      <c r="S56" s="7"/>
      <c r="T56" s="7"/>
      <c r="V56" s="7"/>
      <c r="W56" s="7"/>
      <c r="X56" s="7"/>
      <c r="Y56" s="7"/>
      <c r="Z56" s="163"/>
      <c r="AA56" s="7"/>
      <c r="AB56" s="7"/>
      <c r="AC56" s="7"/>
    </row>
    <row r="57" spans="1:29" ht="33.75" customHeight="1" thickBot="1" x14ac:dyDescent="0.25">
      <c r="A57" s="53" t="s">
        <v>244</v>
      </c>
      <c r="B57" s="53" t="s">
        <v>245</v>
      </c>
      <c r="C57" s="53" t="s">
        <v>246</v>
      </c>
      <c r="D57" s="53" t="s">
        <v>608</v>
      </c>
      <c r="E57" s="51"/>
      <c r="F57" s="163"/>
      <c r="G57" s="7"/>
      <c r="H57" s="7"/>
      <c r="I57" s="7"/>
      <c r="J57" s="7"/>
      <c r="K57" s="7"/>
      <c r="L57" s="7"/>
      <c r="M57" s="7"/>
      <c r="N57" s="7"/>
      <c r="O57" s="7"/>
      <c r="P57" s="7"/>
      <c r="Q57" s="7"/>
      <c r="R57" s="7"/>
      <c r="S57" s="7"/>
      <c r="T57" s="7"/>
      <c r="V57" s="7"/>
      <c r="W57" s="7"/>
      <c r="X57" s="7"/>
      <c r="Y57" s="7"/>
      <c r="Z57" s="163"/>
      <c r="AA57" s="7"/>
      <c r="AB57" s="7"/>
      <c r="AC57" s="7"/>
    </row>
    <row r="58" spans="1:29" ht="37.5" customHeight="1" thickBot="1" x14ac:dyDescent="0.25">
      <c r="A58" s="53" t="s">
        <v>289</v>
      </c>
      <c r="B58" s="53" t="s">
        <v>607</v>
      </c>
      <c r="C58" s="53" t="s">
        <v>607</v>
      </c>
      <c r="D58" s="53" t="s">
        <v>609</v>
      </c>
      <c r="E58" s="51"/>
      <c r="F58" s="163"/>
      <c r="G58" s="7"/>
      <c r="H58" s="7"/>
      <c r="I58" s="7"/>
      <c r="J58" s="7"/>
      <c r="K58" s="7"/>
      <c r="L58" s="7"/>
      <c r="M58" s="7"/>
      <c r="N58" s="7"/>
      <c r="O58" s="7"/>
      <c r="P58" s="7"/>
      <c r="Q58" s="7"/>
      <c r="R58" s="7"/>
      <c r="S58" s="7"/>
      <c r="T58" s="7"/>
      <c r="V58" s="7"/>
      <c r="W58" s="7"/>
      <c r="X58" s="7"/>
      <c r="Y58" s="7"/>
      <c r="Z58" s="163"/>
      <c r="AA58" s="7"/>
      <c r="AB58" s="7"/>
      <c r="AC58" s="7"/>
    </row>
    <row r="59" spans="1:29" ht="31.5" customHeight="1" thickBot="1" x14ac:dyDescent="0.25">
      <c r="A59" s="54" t="s">
        <v>606</v>
      </c>
      <c r="B59" s="53" t="s">
        <v>606</v>
      </c>
      <c r="C59" s="53" t="s">
        <v>606</v>
      </c>
      <c r="D59" s="53" t="s">
        <v>610</v>
      </c>
      <c r="E59" s="51"/>
      <c r="F59" s="163"/>
      <c r="G59" s="7"/>
      <c r="H59" s="7"/>
      <c r="I59" s="7"/>
      <c r="J59" s="7"/>
      <c r="K59" s="7"/>
      <c r="L59" s="7"/>
      <c r="M59" s="7"/>
      <c r="N59" s="7"/>
      <c r="O59" s="7"/>
      <c r="P59" s="7"/>
      <c r="Q59" s="7"/>
      <c r="R59" s="7"/>
      <c r="S59" s="7"/>
      <c r="T59" s="7"/>
      <c r="V59" s="7"/>
      <c r="W59" s="7"/>
      <c r="X59" s="7"/>
      <c r="Y59" s="7"/>
      <c r="Z59" s="163"/>
      <c r="AA59" s="7"/>
      <c r="AB59" s="7"/>
      <c r="AC59" s="7"/>
    </row>
    <row r="60" spans="1:29" ht="24.75" customHeight="1" x14ac:dyDescent="0.2">
      <c r="A60" s="7"/>
      <c r="B60" s="7"/>
      <c r="C60" s="7"/>
      <c r="D60" s="7"/>
      <c r="E60" s="51"/>
      <c r="F60" s="163"/>
      <c r="G60" s="7"/>
      <c r="H60" s="7"/>
      <c r="I60" s="7"/>
      <c r="J60" s="7"/>
      <c r="K60" s="7"/>
      <c r="L60" s="7"/>
      <c r="M60" s="7"/>
      <c r="N60" s="7"/>
      <c r="O60" s="7"/>
      <c r="P60" s="7"/>
      <c r="Q60" s="7"/>
      <c r="R60" s="7"/>
      <c r="S60" s="7"/>
      <c r="T60" s="7"/>
      <c r="V60" s="7"/>
      <c r="W60" s="7"/>
      <c r="X60" s="7"/>
      <c r="Y60" s="7"/>
      <c r="Z60" s="163"/>
      <c r="AA60" s="7"/>
      <c r="AB60" s="7"/>
      <c r="AC60" s="7"/>
    </row>
    <row r="61" spans="1:29" x14ac:dyDescent="0.2">
      <c r="A61" s="7"/>
      <c r="B61" s="7"/>
      <c r="C61" s="7"/>
      <c r="D61" s="7"/>
      <c r="E61" s="51"/>
      <c r="F61" s="163"/>
      <c r="G61" s="7"/>
      <c r="H61" s="7"/>
      <c r="I61" s="7"/>
      <c r="J61" s="7"/>
      <c r="K61" s="7"/>
      <c r="L61" s="7"/>
      <c r="M61" s="7"/>
      <c r="N61" s="7"/>
      <c r="O61" s="7"/>
      <c r="P61" s="7"/>
      <c r="Q61" s="7"/>
      <c r="R61" s="7"/>
      <c r="S61" s="7"/>
      <c r="T61" s="7"/>
      <c r="V61" s="7"/>
      <c r="W61" s="7"/>
      <c r="X61" s="7"/>
      <c r="Y61" s="7"/>
      <c r="Z61" s="163"/>
      <c r="AA61" s="7"/>
      <c r="AB61" s="7"/>
      <c r="AC61" s="7"/>
    </row>
  </sheetData>
  <autoFilter ref="A5:AC5"/>
  <mergeCells count="31">
    <mergeCell ref="A4:A5"/>
    <mergeCell ref="B4:B5"/>
    <mergeCell ref="L4:R4"/>
    <mergeCell ref="D4:D5"/>
    <mergeCell ref="E4:E5"/>
    <mergeCell ref="T4:V4"/>
    <mergeCell ref="C4:C5"/>
    <mergeCell ref="D1:AA2"/>
    <mergeCell ref="F4:G4"/>
    <mergeCell ref="H4:H5"/>
    <mergeCell ref="I4:K4"/>
    <mergeCell ref="D6:D20"/>
    <mergeCell ref="AB4:AC4"/>
    <mergeCell ref="W4:AA4"/>
    <mergeCell ref="B6:B20"/>
    <mergeCell ref="A21:A30"/>
    <mergeCell ref="A38:A47"/>
    <mergeCell ref="A1:C2"/>
    <mergeCell ref="C21:C30"/>
    <mergeCell ref="D21:D30"/>
    <mergeCell ref="A6:A20"/>
    <mergeCell ref="C6:C20"/>
    <mergeCell ref="A31:A37"/>
    <mergeCell ref="B21:B30"/>
    <mergeCell ref="A50:D50"/>
    <mergeCell ref="C51:D51"/>
    <mergeCell ref="C55:D55"/>
    <mergeCell ref="C52:D52"/>
    <mergeCell ref="C53:D53"/>
    <mergeCell ref="A48:AC48"/>
    <mergeCell ref="C54:D54"/>
  </mergeCells>
  <phoneticPr fontId="2" type="noConversion"/>
  <conditionalFormatting sqref="R6:R10 R12 R30:R47">
    <cfRule type="cellIs" dxfId="388" priority="165" stopIfTrue="1" operator="equal">
      <formula>"I"</formula>
    </cfRule>
    <cfRule type="cellIs" dxfId="387" priority="166" stopIfTrue="1" operator="equal">
      <formula>"II"</formula>
    </cfRule>
    <cfRule type="cellIs" dxfId="386" priority="167" stopIfTrue="1" operator="equal">
      <formula>"III"</formula>
    </cfRule>
  </conditionalFormatting>
  <conditionalFormatting sqref="R13:R15">
    <cfRule type="cellIs" dxfId="385" priority="111" stopIfTrue="1" operator="equal">
      <formula>"I"</formula>
    </cfRule>
    <cfRule type="cellIs" dxfId="384" priority="112" stopIfTrue="1" operator="equal">
      <formula>"II"</formula>
    </cfRule>
    <cfRule type="cellIs" dxfId="383" priority="113" stopIfTrue="1" operator="equal">
      <formula>"III"</formula>
    </cfRule>
  </conditionalFormatting>
  <conditionalFormatting sqref="R14:R15">
    <cfRule type="cellIs" dxfId="382" priority="78" stopIfTrue="1" operator="equal">
      <formula>"I"</formula>
    </cfRule>
    <cfRule type="cellIs" dxfId="381" priority="79" stopIfTrue="1" operator="equal">
      <formula>"II"</formula>
    </cfRule>
    <cfRule type="cellIs" dxfId="380" priority="80" stopIfTrue="1" operator="equal">
      <formula>"III"</formula>
    </cfRule>
  </conditionalFormatting>
  <conditionalFormatting sqref="Z15:AA15 Z30:AA37 Z38:Z47">
    <cfRule type="cellIs" dxfId="379" priority="68" stopIfTrue="1" operator="between">
      <formula>"NO"</formula>
      <formula>"NO"</formula>
    </cfRule>
    <cfRule type="cellIs" dxfId="378" priority="69" stopIfTrue="1" operator="between">
      <formula>"SI"</formula>
      <formula>"SI"</formula>
    </cfRule>
  </conditionalFormatting>
  <conditionalFormatting sqref="R20">
    <cfRule type="cellIs" dxfId="377" priority="54" stopIfTrue="1" operator="equal">
      <formula>"I"</formula>
    </cfRule>
    <cfRule type="cellIs" dxfId="376" priority="55" stopIfTrue="1" operator="equal">
      <formula>"II"</formula>
    </cfRule>
    <cfRule type="cellIs" dxfId="375" priority="56" stopIfTrue="1" operator="equal">
      <formula>"III"</formula>
    </cfRule>
  </conditionalFormatting>
  <conditionalFormatting sqref="R16">
    <cfRule type="cellIs" dxfId="374" priority="63" stopIfTrue="1" operator="equal">
      <formula>"I"</formula>
    </cfRule>
    <cfRule type="cellIs" dxfId="373" priority="64" stopIfTrue="1" operator="equal">
      <formula>"II"</formula>
    </cfRule>
    <cfRule type="cellIs" dxfId="372" priority="65" stopIfTrue="1" operator="equal">
      <formula>"III"</formula>
    </cfRule>
  </conditionalFormatting>
  <conditionalFormatting sqref="R17">
    <cfRule type="cellIs" dxfId="371" priority="60" stopIfTrue="1" operator="equal">
      <formula>"I"</formula>
    </cfRule>
    <cfRule type="cellIs" dxfId="370" priority="61" stopIfTrue="1" operator="equal">
      <formula>"II"</formula>
    </cfRule>
    <cfRule type="cellIs" dxfId="369" priority="62" stopIfTrue="1" operator="equal">
      <formula>"III"</formula>
    </cfRule>
  </conditionalFormatting>
  <conditionalFormatting sqref="R19">
    <cfRule type="cellIs" dxfId="368" priority="57" stopIfTrue="1" operator="equal">
      <formula>"I"</formula>
    </cfRule>
    <cfRule type="cellIs" dxfId="367" priority="58" stopIfTrue="1" operator="equal">
      <formula>"II"</formula>
    </cfRule>
    <cfRule type="cellIs" dxfId="366" priority="59" stopIfTrue="1" operator="equal">
      <formula>"III"</formula>
    </cfRule>
  </conditionalFormatting>
  <conditionalFormatting sqref="R21">
    <cfRule type="cellIs" dxfId="365" priority="48" stopIfTrue="1" operator="equal">
      <formula>"I"</formula>
    </cfRule>
    <cfRule type="cellIs" dxfId="364" priority="49" stopIfTrue="1" operator="equal">
      <formula>"II"</formula>
    </cfRule>
    <cfRule type="cellIs" dxfId="363" priority="50" stopIfTrue="1" operator="equal">
      <formula>"III"</formula>
    </cfRule>
  </conditionalFormatting>
  <conditionalFormatting sqref="R23">
    <cfRule type="cellIs" dxfId="362" priority="45" stopIfTrue="1" operator="equal">
      <formula>"I"</formula>
    </cfRule>
    <cfRule type="cellIs" dxfId="361" priority="46" stopIfTrue="1" operator="equal">
      <formula>"II"</formula>
    </cfRule>
    <cfRule type="cellIs" dxfId="360" priority="47" stopIfTrue="1" operator="equal">
      <formula>"III"</formula>
    </cfRule>
  </conditionalFormatting>
  <conditionalFormatting sqref="R25">
    <cfRule type="cellIs" dxfId="359" priority="42" stopIfTrue="1" operator="equal">
      <formula>"I"</formula>
    </cfRule>
    <cfRule type="cellIs" dxfId="358" priority="43" stopIfTrue="1" operator="equal">
      <formula>"II"</formula>
    </cfRule>
    <cfRule type="cellIs" dxfId="357" priority="44" stopIfTrue="1" operator="equal">
      <formula>"III"</formula>
    </cfRule>
  </conditionalFormatting>
  <conditionalFormatting sqref="R26">
    <cfRule type="cellIs" dxfId="356" priority="39" stopIfTrue="1" operator="equal">
      <formula>"I"</formula>
    </cfRule>
    <cfRule type="cellIs" dxfId="355" priority="40" stopIfTrue="1" operator="equal">
      <formula>"II"</formula>
    </cfRule>
    <cfRule type="cellIs" dxfId="354" priority="41" stopIfTrue="1" operator="equal">
      <formula>"III"</formula>
    </cfRule>
  </conditionalFormatting>
  <conditionalFormatting sqref="R27">
    <cfRule type="cellIs" dxfId="353" priority="36" stopIfTrue="1" operator="equal">
      <formula>"I"</formula>
    </cfRule>
    <cfRule type="cellIs" dxfId="352" priority="37" stopIfTrue="1" operator="equal">
      <formula>"II"</formula>
    </cfRule>
    <cfRule type="cellIs" dxfId="351" priority="38" stopIfTrue="1" operator="equal">
      <formula>"III"</formula>
    </cfRule>
  </conditionalFormatting>
  <conditionalFormatting sqref="Z16:AA17 Z19:AA21 Z23:AA23">
    <cfRule type="cellIs" dxfId="350" priority="34" stopIfTrue="1" operator="between">
      <formula>"NO"</formula>
      <formula>"NO"</formula>
    </cfRule>
    <cfRule type="cellIs" dxfId="349" priority="35" stopIfTrue="1" operator="between">
      <formula>"SI"</formula>
      <formula>"SI"</formula>
    </cfRule>
  </conditionalFormatting>
  <conditionalFormatting sqref="R29">
    <cfRule type="cellIs" dxfId="348" priority="31" stopIfTrue="1" operator="equal">
      <formula>"I"</formula>
    </cfRule>
    <cfRule type="cellIs" dxfId="347" priority="32" stopIfTrue="1" operator="equal">
      <formula>"II"</formula>
    </cfRule>
    <cfRule type="cellIs" dxfId="346" priority="33" stopIfTrue="1" operator="equal">
      <formula>"III"</formula>
    </cfRule>
  </conditionalFormatting>
  <conditionalFormatting sqref="R11">
    <cfRule type="cellIs" dxfId="345" priority="23" stopIfTrue="1" operator="equal">
      <formula>"I"</formula>
    </cfRule>
    <cfRule type="cellIs" dxfId="344" priority="24" stopIfTrue="1" operator="equal">
      <formula>"II"</formula>
    </cfRule>
    <cfRule type="cellIs" dxfId="343" priority="25" stopIfTrue="1" operator="equal">
      <formula>"III"</formula>
    </cfRule>
  </conditionalFormatting>
  <conditionalFormatting sqref="R18">
    <cfRule type="cellIs" dxfId="342" priority="20" stopIfTrue="1" operator="equal">
      <formula>"I"</formula>
    </cfRule>
    <cfRule type="cellIs" dxfId="341" priority="21" stopIfTrue="1" operator="equal">
      <formula>"II"</formula>
    </cfRule>
    <cfRule type="cellIs" dxfId="340" priority="22" stopIfTrue="1" operator="equal">
      <formula>"III"</formula>
    </cfRule>
  </conditionalFormatting>
  <conditionalFormatting sqref="Z18:AA18">
    <cfRule type="cellIs" dxfId="339" priority="18" stopIfTrue="1" operator="between">
      <formula>"NO"</formula>
      <formula>"NO"</formula>
    </cfRule>
    <cfRule type="cellIs" dxfId="338" priority="19" stopIfTrue="1" operator="between">
      <formula>"SI"</formula>
      <formula>"SI"</formula>
    </cfRule>
  </conditionalFormatting>
  <conditionalFormatting sqref="R28">
    <cfRule type="cellIs" dxfId="337" priority="15" stopIfTrue="1" operator="equal">
      <formula>"I"</formula>
    </cfRule>
    <cfRule type="cellIs" dxfId="336" priority="16" stopIfTrue="1" operator="equal">
      <formula>"II"</formula>
    </cfRule>
    <cfRule type="cellIs" dxfId="335" priority="17" stopIfTrue="1" operator="equal">
      <formula>"III"</formula>
    </cfRule>
  </conditionalFormatting>
  <conditionalFormatting sqref="R24">
    <cfRule type="cellIs" dxfId="334" priority="12" stopIfTrue="1" operator="equal">
      <formula>"I"</formula>
    </cfRule>
    <cfRule type="cellIs" dxfId="333" priority="13" stopIfTrue="1" operator="equal">
      <formula>"II"</formula>
    </cfRule>
    <cfRule type="cellIs" dxfId="332" priority="14" stopIfTrue="1" operator="equal">
      <formula>"III"</formula>
    </cfRule>
  </conditionalFormatting>
  <conditionalFormatting sqref="R24">
    <cfRule type="cellIs" dxfId="331" priority="9" stopIfTrue="1" operator="equal">
      <formula>"I"</formula>
    </cfRule>
    <cfRule type="cellIs" dxfId="330" priority="10" stopIfTrue="1" operator="equal">
      <formula>"II"</formula>
    </cfRule>
    <cfRule type="cellIs" dxfId="329" priority="11" stopIfTrue="1" operator="equal">
      <formula>"III"</formula>
    </cfRule>
  </conditionalFormatting>
  <conditionalFormatting sqref="R22">
    <cfRule type="cellIs" dxfId="328" priority="6" stopIfTrue="1" operator="equal">
      <formula>"I"</formula>
    </cfRule>
    <cfRule type="cellIs" dxfId="327" priority="7" stopIfTrue="1" operator="equal">
      <formula>"II"</formula>
    </cfRule>
    <cfRule type="cellIs" dxfId="326" priority="8" stopIfTrue="1" operator="equal">
      <formula>"III"</formula>
    </cfRule>
  </conditionalFormatting>
  <conditionalFormatting sqref="Z22:AA22">
    <cfRule type="cellIs" dxfId="325" priority="4" stopIfTrue="1" operator="between">
      <formula>"NO"</formula>
      <formula>"NO"</formula>
    </cfRule>
    <cfRule type="cellIs" dxfId="324" priority="5" stopIfTrue="1" operator="between">
      <formula>"SI"</formula>
      <formula>"SI"</formula>
    </cfRule>
  </conditionalFormatting>
  <dataValidations count="8">
    <dataValidation type="list" allowBlank="1" showInputMessage="1" showErrorMessage="1" sqref="P6:P12 P14:P22 P24:P47">
      <formula1>NC</formula1>
    </dataValidation>
    <dataValidation type="list" allowBlank="1" showInputMessage="1" showErrorMessage="1" sqref="M6:M12 M14:M22 M24:M47">
      <formula1>NE</formula1>
    </dataValidation>
    <dataValidation type="list" allowBlank="1" showInputMessage="1" showErrorMessage="1" sqref="L6:L12 L14:L22 L24:L47">
      <formula1>ND</formula1>
    </dataValidation>
    <dataValidation allowBlank="1" showInputMessage="1" showErrorMessage="1" prompt="10 MUY ALTO_x000a_6   ALTO_x000a_2   MEDIO_x000a_0   BAJO" sqref="L5"/>
    <dataValidation allowBlank="1" showInputMessage="1" showErrorMessage="1" prompt="4: Exposicion Continua_x000a_3: Exposición Frecuente_x000a_2: Exposición ocasional_x000a_1: Exposición esporádica" sqref="M5"/>
    <dataValidation allowBlank="1" showInputMessage="1" showErrorMessage="1" prompt="Muy Alto:40 -24_x000a_Alto: 20 - 10_x000a_Medio: 8 - 6_x000a_bajo 4 - 2" sqref="O5"/>
    <dataValidation allowBlank="1" showInputMessage="1" showErrorMessage="1" prompt="100:Muerte_x000a_60: Lesiones graves, invalidez_x000a_25:Lesiones con ILT_x000a_10:Lesiones que no requieren hospitalización" sqref="P5"/>
    <dataValidation allowBlank="1" showInputMessage="1" showErrorMessage="1" prompt="600 - 4000: I_x000a_150 - 500: II_x000a_40   -  120: III_x000a_20: IV" sqref="Q5"/>
  </dataValidations>
  <pageMargins left="0.25" right="0.74803149606299213" top="0.23" bottom="0.98425196850393704" header="0" footer="0"/>
  <pageSetup scale="22" orientation="landscape"/>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C40"/>
  <sheetViews>
    <sheetView zoomScale="85" zoomScaleNormal="85" zoomScaleSheetLayoutView="55" workbookViewId="0">
      <selection activeCell="E19" sqref="E19"/>
    </sheetView>
  </sheetViews>
  <sheetFormatPr baseColWidth="10" defaultRowHeight="14.25" x14ac:dyDescent="0.2"/>
  <cols>
    <col min="1" max="2" width="21.42578125" style="1" customWidth="1"/>
    <col min="3" max="4" width="18.28515625" style="1" customWidth="1"/>
    <col min="5" max="5" width="18.28515625" style="2" customWidth="1"/>
    <col min="6" max="7" width="40.140625" style="1" customWidth="1"/>
    <col min="8" max="8" width="22.42578125" style="1" customWidth="1"/>
    <col min="9" max="9" width="31.28515625" style="1" customWidth="1"/>
    <col min="10" max="10" width="17.7109375" style="1" customWidth="1"/>
    <col min="11" max="11" width="23.140625" style="1" customWidth="1"/>
    <col min="12" max="12" width="7.140625" style="1" customWidth="1"/>
    <col min="13" max="13" width="7.28515625" style="1" customWidth="1"/>
    <col min="14" max="14" width="6.42578125" style="1" customWidth="1"/>
    <col min="15" max="15" width="9.28515625" style="1" customWidth="1"/>
    <col min="16" max="16" width="7" style="1" customWidth="1"/>
    <col min="17" max="17" width="7.140625" style="1" customWidth="1"/>
    <col min="18" max="18" width="10" style="1" customWidth="1"/>
    <col min="19" max="19" width="21.42578125" style="1" customWidth="1"/>
    <col min="20" max="20" width="13.42578125" style="1" customWidth="1"/>
    <col min="21" max="21" width="13.42578125" style="156" customWidth="1"/>
    <col min="22" max="22" width="13.7109375" style="1" customWidth="1"/>
    <col min="23" max="23" width="28.140625" style="1" customWidth="1"/>
    <col min="24" max="24" width="22.28515625" style="1" customWidth="1"/>
    <col min="25" max="25" width="27.42578125" style="1" customWidth="1"/>
    <col min="26" max="26" width="35.42578125" style="1" customWidth="1"/>
    <col min="27" max="27" width="25.28515625" style="1" customWidth="1"/>
    <col min="28" max="28" width="21" style="2" customWidth="1"/>
    <col min="29" max="29" width="49.42578125" style="1" customWidth="1"/>
    <col min="30" max="16384" width="11.42578125" style="1"/>
  </cols>
  <sheetData>
    <row r="1" spans="1:29" ht="45.75" customHeight="1" x14ac:dyDescent="0.2">
      <c r="A1" s="189"/>
      <c r="B1" s="189"/>
      <c r="C1" s="190"/>
      <c r="D1" s="70"/>
      <c r="E1" s="199" t="str">
        <f>+ADMINISTRATIVOS!D1</f>
        <v>MATRÍZ DE RIESGOS LABORALES EPA CARTAGENA</v>
      </c>
      <c r="F1" s="199"/>
      <c r="G1" s="199"/>
      <c r="H1" s="199"/>
      <c r="I1" s="199"/>
      <c r="J1" s="199"/>
      <c r="K1" s="199"/>
      <c r="L1" s="199"/>
      <c r="M1" s="199"/>
      <c r="N1" s="199"/>
      <c r="O1" s="199"/>
      <c r="P1" s="199"/>
      <c r="Q1" s="199"/>
      <c r="R1" s="199"/>
      <c r="S1" s="199"/>
      <c r="T1" s="199"/>
      <c r="U1" s="199"/>
      <c r="V1" s="199"/>
      <c r="W1" s="199"/>
      <c r="X1" s="199"/>
      <c r="Y1" s="199"/>
      <c r="Z1" s="199"/>
      <c r="AA1" s="199"/>
      <c r="AB1" s="124" t="s">
        <v>283</v>
      </c>
      <c r="AC1" s="61" t="s">
        <v>284</v>
      </c>
    </row>
    <row r="2" spans="1:29" ht="45" customHeight="1" x14ac:dyDescent="0.2">
      <c r="A2" s="191"/>
      <c r="B2" s="191"/>
      <c r="C2" s="192"/>
      <c r="D2" s="71"/>
      <c r="E2" s="202"/>
      <c r="F2" s="202"/>
      <c r="G2" s="202"/>
      <c r="H2" s="202"/>
      <c r="I2" s="202"/>
      <c r="J2" s="202"/>
      <c r="K2" s="202"/>
      <c r="L2" s="202"/>
      <c r="M2" s="202"/>
      <c r="N2" s="202"/>
      <c r="O2" s="202"/>
      <c r="P2" s="202"/>
      <c r="Q2" s="202"/>
      <c r="R2" s="202"/>
      <c r="S2" s="202"/>
      <c r="T2" s="202"/>
      <c r="U2" s="202"/>
      <c r="V2" s="202"/>
      <c r="W2" s="202"/>
      <c r="X2" s="202"/>
      <c r="Y2" s="202"/>
      <c r="Z2" s="202"/>
      <c r="AA2" s="202"/>
      <c r="AB2" s="125" t="s">
        <v>282</v>
      </c>
      <c r="AC2" s="8" t="s">
        <v>281</v>
      </c>
    </row>
    <row r="3" spans="1:29" s="7" customFormat="1" ht="13.5" customHeight="1" x14ac:dyDescent="0.2">
      <c r="A3" s="70"/>
      <c r="B3" s="70"/>
      <c r="C3" s="70"/>
      <c r="D3" s="70"/>
      <c r="E3" s="70"/>
      <c r="F3" s="70"/>
      <c r="G3" s="133"/>
      <c r="H3" s="70"/>
      <c r="I3" s="70"/>
      <c r="J3" s="70"/>
      <c r="K3" s="70"/>
      <c r="L3" s="70"/>
      <c r="M3" s="70"/>
      <c r="N3" s="70"/>
      <c r="O3" s="70"/>
      <c r="P3" s="70"/>
      <c r="Q3" s="70"/>
      <c r="R3" s="70"/>
      <c r="S3" s="70"/>
      <c r="T3" s="70"/>
      <c r="U3" s="152"/>
      <c r="V3" s="70"/>
      <c r="W3" s="70"/>
      <c r="X3" s="70"/>
      <c r="Y3" s="70"/>
      <c r="Z3" s="70"/>
      <c r="AA3" s="70"/>
      <c r="AB3" s="77"/>
      <c r="AC3" s="70"/>
    </row>
    <row r="4" spans="1:29" ht="37.5" customHeight="1" x14ac:dyDescent="0.2">
      <c r="A4" s="205" t="s">
        <v>237</v>
      </c>
      <c r="B4" s="205" t="s">
        <v>21</v>
      </c>
      <c r="C4" s="212" t="s">
        <v>18</v>
      </c>
      <c r="D4" s="212" t="s">
        <v>224</v>
      </c>
      <c r="E4" s="212" t="s">
        <v>34</v>
      </c>
      <c r="F4" s="204" t="s">
        <v>20</v>
      </c>
      <c r="G4" s="204"/>
      <c r="H4" s="205" t="s">
        <v>1</v>
      </c>
      <c r="I4" s="206" t="s">
        <v>2</v>
      </c>
      <c r="J4" s="206"/>
      <c r="K4" s="206"/>
      <c r="L4" s="211" t="s">
        <v>5</v>
      </c>
      <c r="M4" s="211"/>
      <c r="N4" s="211"/>
      <c r="O4" s="211"/>
      <c r="P4" s="211"/>
      <c r="Q4" s="211"/>
      <c r="R4" s="211"/>
      <c r="S4" s="23" t="s">
        <v>12</v>
      </c>
      <c r="T4" s="210" t="s">
        <v>14</v>
      </c>
      <c r="U4" s="210"/>
      <c r="V4" s="210"/>
      <c r="W4" s="211" t="s">
        <v>15</v>
      </c>
      <c r="X4" s="211"/>
      <c r="Y4" s="211"/>
      <c r="Z4" s="211"/>
      <c r="AA4" s="211"/>
      <c r="AB4" s="210" t="s">
        <v>31</v>
      </c>
      <c r="AC4" s="210"/>
    </row>
    <row r="5" spans="1:29" s="2" customFormat="1" ht="150.75" customHeight="1" x14ac:dyDescent="0.2">
      <c r="A5" s="205"/>
      <c r="B5" s="205"/>
      <c r="C5" s="205"/>
      <c r="D5" s="205"/>
      <c r="E5" s="205"/>
      <c r="F5" s="66" t="s">
        <v>19</v>
      </c>
      <c r="G5" s="134" t="s">
        <v>0</v>
      </c>
      <c r="H5" s="205"/>
      <c r="I5" s="67" t="s">
        <v>3</v>
      </c>
      <c r="J5" s="67" t="s">
        <v>4</v>
      </c>
      <c r="K5" s="67" t="s">
        <v>22</v>
      </c>
      <c r="L5" s="34" t="s">
        <v>6</v>
      </c>
      <c r="M5" s="34" t="s">
        <v>7</v>
      </c>
      <c r="N5" s="35" t="s">
        <v>24</v>
      </c>
      <c r="O5" s="35" t="s">
        <v>8</v>
      </c>
      <c r="P5" s="35" t="s">
        <v>9</v>
      </c>
      <c r="Q5" s="35" t="s">
        <v>10</v>
      </c>
      <c r="R5" s="35" t="s">
        <v>11</v>
      </c>
      <c r="S5" s="23" t="s">
        <v>13</v>
      </c>
      <c r="T5" s="68" t="s">
        <v>25</v>
      </c>
      <c r="U5" s="153" t="s">
        <v>564</v>
      </c>
      <c r="V5" s="68" t="s">
        <v>26</v>
      </c>
      <c r="W5" s="69" t="s">
        <v>16</v>
      </c>
      <c r="X5" s="69" t="s">
        <v>17</v>
      </c>
      <c r="Y5" s="23" t="s">
        <v>27</v>
      </c>
      <c r="Z5" s="23" t="s">
        <v>23</v>
      </c>
      <c r="AA5" s="23" t="s">
        <v>170</v>
      </c>
      <c r="AB5" s="76" t="s">
        <v>32</v>
      </c>
      <c r="AC5" s="68" t="s">
        <v>33</v>
      </c>
    </row>
    <row r="6" spans="1:29" s="3" customFormat="1" ht="148.35" customHeight="1" x14ac:dyDescent="0.25">
      <c r="A6" s="227" t="s">
        <v>298</v>
      </c>
      <c r="B6" s="219" t="s">
        <v>297</v>
      </c>
      <c r="C6" s="219" t="s">
        <v>202</v>
      </c>
      <c r="D6" s="216"/>
      <c r="E6" s="43" t="s">
        <v>78</v>
      </c>
      <c r="F6" s="79" t="s">
        <v>306</v>
      </c>
      <c r="G6" s="79" t="s">
        <v>510</v>
      </c>
      <c r="H6" s="38" t="s">
        <v>307</v>
      </c>
      <c r="I6" s="38" t="s">
        <v>123</v>
      </c>
      <c r="J6" s="38" t="s">
        <v>123</v>
      </c>
      <c r="K6" s="38" t="s">
        <v>124</v>
      </c>
      <c r="L6" s="43">
        <v>2</v>
      </c>
      <c r="M6" s="43">
        <v>3</v>
      </c>
      <c r="N6" s="41">
        <f>L6*M6</f>
        <v>6</v>
      </c>
      <c r="O6" s="41" t="s">
        <v>4</v>
      </c>
      <c r="P6" s="131">
        <v>25</v>
      </c>
      <c r="Q6" s="41">
        <f>N6*P6</f>
        <v>150</v>
      </c>
      <c r="R6" s="41" t="str">
        <f t="shared" ref="R6:R28" si="0">IF(AND(Q6&gt;1,Q6&lt;=20),"IV",IF(AND(Q6&gt;=40,Q6&lt;=120),"III",IF(AND(Q6&gt;=150,Q6&lt;=500),"II",IF(AND(Q6&gt;=600,Q6&lt;=4000),"I","0"))))</f>
        <v>II</v>
      </c>
      <c r="S6" s="5" t="str">
        <f>IF(R6="III","ACEPTABLE CON CONTROL ESPECIFICO",IF(R6="IV","ACEPTABLE",IF(R6="II","NO ACEPTABLE CON CONTROL ESPECIFICO",IF(R6="I","NO ACEPTABLE",0))))</f>
        <v>NO ACEPTABLE CON CONTROL ESPECIFICO</v>
      </c>
      <c r="T6" s="43" t="s">
        <v>28</v>
      </c>
      <c r="U6" s="154" t="s">
        <v>78</v>
      </c>
      <c r="V6" s="43">
        <v>12</v>
      </c>
      <c r="W6" s="43" t="s">
        <v>313</v>
      </c>
      <c r="X6" s="43" t="s">
        <v>313</v>
      </c>
      <c r="Y6" s="38" t="s">
        <v>308</v>
      </c>
      <c r="Z6" s="38" t="s">
        <v>314</v>
      </c>
      <c r="AA6" s="38" t="s">
        <v>313</v>
      </c>
      <c r="AB6" s="38" t="s">
        <v>78</v>
      </c>
      <c r="AC6" s="42"/>
    </row>
    <row r="7" spans="1:29" s="3" customFormat="1" ht="148.35" customHeight="1" x14ac:dyDescent="0.25">
      <c r="A7" s="227"/>
      <c r="B7" s="219"/>
      <c r="C7" s="219"/>
      <c r="D7" s="216"/>
      <c r="E7" s="43" t="s">
        <v>78</v>
      </c>
      <c r="F7" s="39" t="s">
        <v>488</v>
      </c>
      <c r="G7" s="79" t="s">
        <v>511</v>
      </c>
      <c r="H7" s="38" t="s">
        <v>312</v>
      </c>
      <c r="I7" s="38" t="s">
        <v>123</v>
      </c>
      <c r="J7" s="38" t="s">
        <v>316</v>
      </c>
      <c r="K7" s="38" t="s">
        <v>315</v>
      </c>
      <c r="L7" s="80">
        <v>2</v>
      </c>
      <c r="M7" s="80">
        <v>3</v>
      </c>
      <c r="N7" s="127">
        <f>L7*M7</f>
        <v>6</v>
      </c>
      <c r="O7" s="127" t="s">
        <v>4</v>
      </c>
      <c r="P7" s="131">
        <v>25</v>
      </c>
      <c r="Q7" s="127">
        <f>N7*P7</f>
        <v>150</v>
      </c>
      <c r="R7" s="41" t="str">
        <f>IF(AND(Q7&gt;1,Q7&lt;=20),"IV",IF(AND(Q7&gt;=40,Q7&lt;=120),"III",IF(AND(Q7&gt;=150,Q7&lt;=500),"II",IF(AND(Q7&gt;=600,Q7&lt;=4000),"I","0"))))</f>
        <v>II</v>
      </c>
      <c r="S7" s="5" t="str">
        <f>IF(R7="III","ACEPTABLE ",IF(R7="IV","ACEPTABLE",IF(R7="II","NO ACEPTABLE CON CONTROL ESPECIFICO",IF(R7="I","NO ACEPTABLE",0))))</f>
        <v>NO ACEPTABLE CON CONTROL ESPECIFICO</v>
      </c>
      <c r="T7" s="43" t="s">
        <v>28</v>
      </c>
      <c r="U7" s="154" t="s">
        <v>78</v>
      </c>
      <c r="V7" s="43">
        <v>12</v>
      </c>
      <c r="W7" s="43" t="s">
        <v>313</v>
      </c>
      <c r="X7" s="43" t="s">
        <v>313</v>
      </c>
      <c r="Y7" s="43" t="s">
        <v>313</v>
      </c>
      <c r="Z7" s="38" t="s">
        <v>311</v>
      </c>
      <c r="AA7" s="38" t="s">
        <v>313</v>
      </c>
      <c r="AB7" s="38" t="s">
        <v>78</v>
      </c>
      <c r="AC7" s="42"/>
    </row>
    <row r="8" spans="1:29" s="3" customFormat="1" ht="148.35" customHeight="1" x14ac:dyDescent="0.25">
      <c r="A8" s="228"/>
      <c r="B8" s="220"/>
      <c r="C8" s="220"/>
      <c r="D8" s="217"/>
      <c r="E8" s="43" t="s">
        <v>78</v>
      </c>
      <c r="F8" s="79" t="s">
        <v>309</v>
      </c>
      <c r="G8" s="79" t="s">
        <v>512</v>
      </c>
      <c r="H8" s="80" t="s">
        <v>310</v>
      </c>
      <c r="I8" s="79" t="s">
        <v>465</v>
      </c>
      <c r="J8" s="79" t="s">
        <v>475</v>
      </c>
      <c r="K8" s="79" t="s">
        <v>474</v>
      </c>
      <c r="L8" s="63">
        <v>2</v>
      </c>
      <c r="M8" s="63">
        <v>2</v>
      </c>
      <c r="N8" s="79">
        <f>L8*M8</f>
        <v>4</v>
      </c>
      <c r="O8" s="128" t="str">
        <f>IF(AND(N8&lt;=40,N8&gt;=24),"MUY ALTO",IF(AND(N8&lt;=20,N8&gt;=10),"ALTO",IF(AND(N8&lt;=8,N8&gt;=6),"MEDIO",IF(AND(N8&lt;=4,N8&gt;=2),"BAJO",""))))</f>
        <v>BAJO</v>
      </c>
      <c r="P8" s="79">
        <v>25</v>
      </c>
      <c r="Q8" s="79">
        <f>N8*P8</f>
        <v>100</v>
      </c>
      <c r="R8" s="41" t="str">
        <f>IF(AND(Q8&gt;1,Q8&lt;=20),"IV",IF(AND(Q8&gt;=40,Q8&lt;=120),"III",IF(AND(Q8&gt;=150,Q8&lt;=500),"II",IF(AND(Q8&gt;=600,Q8&lt;=4000),"I","0"))))</f>
        <v>III</v>
      </c>
      <c r="S8" s="5" t="str">
        <f>IF(R8="III","ACEPTABLE ",IF(R8="IV","ACEPTABLE",IF(R8="II","NO ACEPTABLE CON CONTROL ESPECIFICO",IF(R8="I","NO ACEPTABLE",0))))</f>
        <v xml:space="preserve">ACEPTABLE </v>
      </c>
      <c r="T8" s="43" t="s">
        <v>28</v>
      </c>
      <c r="U8" s="154" t="s">
        <v>78</v>
      </c>
      <c r="V8" s="43">
        <v>12</v>
      </c>
      <c r="W8" s="43" t="s">
        <v>313</v>
      </c>
      <c r="X8" s="43" t="s">
        <v>313</v>
      </c>
      <c r="Y8" s="43" t="s">
        <v>313</v>
      </c>
      <c r="Z8" s="38" t="s">
        <v>477</v>
      </c>
      <c r="AA8" s="38" t="s">
        <v>476</v>
      </c>
      <c r="AB8" s="38" t="s">
        <v>78</v>
      </c>
      <c r="AC8" s="42"/>
    </row>
    <row r="9" spans="1:29" s="3" customFormat="1" ht="110.1" customHeight="1" x14ac:dyDescent="0.25">
      <c r="A9" s="228"/>
      <c r="B9" s="220"/>
      <c r="C9" s="220"/>
      <c r="D9" s="217"/>
      <c r="E9" s="43" t="s">
        <v>78</v>
      </c>
      <c r="F9" s="122" t="s">
        <v>300</v>
      </c>
      <c r="G9" s="79" t="s">
        <v>513</v>
      </c>
      <c r="H9" s="123" t="s">
        <v>299</v>
      </c>
      <c r="I9" s="43" t="s">
        <v>313</v>
      </c>
      <c r="J9" s="43" t="s">
        <v>313</v>
      </c>
      <c r="K9" s="38" t="s">
        <v>301</v>
      </c>
      <c r="L9" s="6">
        <v>2</v>
      </c>
      <c r="M9" s="6">
        <v>2</v>
      </c>
      <c r="N9" s="41">
        <f>L9*M9</f>
        <v>4</v>
      </c>
      <c r="O9" s="5" t="s">
        <v>302</v>
      </c>
      <c r="P9" s="6">
        <v>10</v>
      </c>
      <c r="Q9" s="41">
        <f>N9*P9</f>
        <v>40</v>
      </c>
      <c r="R9" s="41" t="str">
        <f t="shared" si="0"/>
        <v>III</v>
      </c>
      <c r="S9" s="5" t="str">
        <f>IF(R9="III","ACEPTABLE ",IF(R9="IV","ACEPTABLE",IF(R9="II","NO ACEPTABLE CON CONTROL ESPECIFICO",IF(R9="I","NO ACEPTABLE",0))))</f>
        <v xml:space="preserve">ACEPTABLE </v>
      </c>
      <c r="T9" s="43" t="s">
        <v>28</v>
      </c>
      <c r="U9" s="154" t="s">
        <v>78</v>
      </c>
      <c r="V9" s="43">
        <v>12</v>
      </c>
      <c r="W9" s="43" t="s">
        <v>313</v>
      </c>
      <c r="X9" s="43" t="s">
        <v>313</v>
      </c>
      <c r="Y9" s="43" t="s">
        <v>313</v>
      </c>
      <c r="Z9" s="63" t="s">
        <v>304</v>
      </c>
      <c r="AA9" s="63" t="s">
        <v>303</v>
      </c>
      <c r="AB9" s="38" t="s">
        <v>78</v>
      </c>
      <c r="AC9" s="42"/>
    </row>
    <row r="10" spans="1:29" s="3" customFormat="1" ht="110.1" customHeight="1" x14ac:dyDescent="0.25">
      <c r="A10" s="228"/>
      <c r="B10" s="220"/>
      <c r="C10" s="220"/>
      <c r="D10" s="217"/>
      <c r="E10" s="43" t="s">
        <v>78</v>
      </c>
      <c r="F10" s="122" t="s">
        <v>305</v>
      </c>
      <c r="G10" s="79" t="s">
        <v>514</v>
      </c>
      <c r="H10" s="79" t="s">
        <v>464</v>
      </c>
      <c r="I10" s="79" t="s">
        <v>465</v>
      </c>
      <c r="J10" s="79" t="s">
        <v>466</v>
      </c>
      <c r="K10" s="79" t="s">
        <v>467</v>
      </c>
      <c r="L10" s="63">
        <v>2</v>
      </c>
      <c r="M10" s="63">
        <v>2</v>
      </c>
      <c r="N10" s="128">
        <f>L10*M10</f>
        <v>4</v>
      </c>
      <c r="O10" s="128" t="str">
        <f>IF(AND(N10&lt;=40,N10&gt;=24),"MUY ALTO",IF(AND(N10&lt;=20,N10&gt;=10),"ALTO",IF(AND(N10&lt;=8,N10&gt;=6),"MEDIO",IF(AND(N10&lt;=4,N10&gt;=2),"BAJO",""))))</f>
        <v>BAJO</v>
      </c>
      <c r="P10" s="128">
        <v>25</v>
      </c>
      <c r="Q10" s="128">
        <f>N10*P10</f>
        <v>100</v>
      </c>
      <c r="R10" s="41" t="str">
        <f t="shared" si="0"/>
        <v>III</v>
      </c>
      <c r="S10" s="5" t="str">
        <f>IF(R10="III","ACEPTABLE ",IF(R10="IV","ACEPTABLE",IF(R10="II","NO ACEPTABLE CON CONTROL ESPECIFICO",IF(R10="I","NO ACEPTABLE",0))))</f>
        <v xml:space="preserve">ACEPTABLE </v>
      </c>
      <c r="T10" s="43" t="s">
        <v>28</v>
      </c>
      <c r="U10" s="154" t="s">
        <v>78</v>
      </c>
      <c r="V10" s="43">
        <v>12</v>
      </c>
      <c r="W10" s="63" t="s">
        <v>313</v>
      </c>
      <c r="X10" s="63" t="s">
        <v>313</v>
      </c>
      <c r="Y10" s="63" t="s">
        <v>468</v>
      </c>
      <c r="Z10" s="63" t="s">
        <v>469</v>
      </c>
      <c r="AA10" s="63" t="s">
        <v>303</v>
      </c>
      <c r="AB10" s="38" t="s">
        <v>78</v>
      </c>
      <c r="AC10" s="42"/>
    </row>
    <row r="11" spans="1:29" s="3" customFormat="1" ht="111.75" customHeight="1" x14ac:dyDescent="0.25">
      <c r="A11" s="228"/>
      <c r="B11" s="220"/>
      <c r="C11" s="220"/>
      <c r="D11" s="217"/>
      <c r="E11" s="78" t="s">
        <v>78</v>
      </c>
      <c r="F11" s="38" t="s">
        <v>114</v>
      </c>
      <c r="G11" s="79" t="s">
        <v>515</v>
      </c>
      <c r="H11" s="38" t="s">
        <v>116</v>
      </c>
      <c r="I11" s="38" t="s">
        <v>117</v>
      </c>
      <c r="J11" s="38" t="s">
        <v>118</v>
      </c>
      <c r="K11" s="38" t="s">
        <v>119</v>
      </c>
      <c r="L11" s="6">
        <v>2</v>
      </c>
      <c r="M11" s="6">
        <v>2</v>
      </c>
      <c r="N11" s="28">
        <f t="shared" ref="N11:N28" si="1">L11*M11</f>
        <v>4</v>
      </c>
      <c r="O11" s="5" t="str">
        <f t="shared" ref="O11:O28" si="2">IF(N11&lt;=4,"BAJO",IF(N11=6,"MEDIO",IF(N11=8,"MEDIO",IF(N11=10,"ALTO",IF(N11=12,"ALTO",IF(N11=18,"ALTO",IF(N11=20,"ALTO",IF(N11&gt;=24,"MUY ALTO",0))))))))</f>
        <v>BAJO</v>
      </c>
      <c r="P11" s="6">
        <v>10</v>
      </c>
      <c r="Q11" s="28">
        <f t="shared" ref="Q11:Q28" si="3">N11*P11</f>
        <v>40</v>
      </c>
      <c r="R11" s="29" t="str">
        <f t="shared" si="0"/>
        <v>III</v>
      </c>
      <c r="S11" s="5" t="str">
        <f>IF(R11="III","ACEPTABLE CON CONTROL ESPECIFICO ",IF(R11="IV","ACEPTABLE",IF(R11="II","NO ACEPTABLE O ACEPTABLE CON CONTRIL ESPECIFICO.",IF(R11="I","NO ACEPTABLE",0))))</f>
        <v xml:space="preserve">ACEPTABLE CON CONTROL ESPECIFICO </v>
      </c>
      <c r="T11" s="43" t="s">
        <v>28</v>
      </c>
      <c r="U11" s="154" t="s">
        <v>78</v>
      </c>
      <c r="V11" s="43">
        <v>12</v>
      </c>
      <c r="W11" s="37" t="s">
        <v>479</v>
      </c>
      <c r="X11" s="63" t="s">
        <v>313</v>
      </c>
      <c r="Y11" s="63" t="s">
        <v>313</v>
      </c>
      <c r="Z11" s="37" t="s">
        <v>478</v>
      </c>
      <c r="AA11" s="63" t="s">
        <v>313</v>
      </c>
      <c r="AB11" s="38" t="s">
        <v>78</v>
      </c>
      <c r="AC11" s="42"/>
    </row>
    <row r="12" spans="1:29" s="3" customFormat="1" ht="88.5" customHeight="1" x14ac:dyDescent="0.25">
      <c r="A12" s="228"/>
      <c r="B12" s="220"/>
      <c r="C12" s="220"/>
      <c r="D12" s="217"/>
      <c r="E12" s="137" t="s">
        <v>78</v>
      </c>
      <c r="F12" s="174" t="s">
        <v>110</v>
      </c>
      <c r="G12" s="174" t="s">
        <v>111</v>
      </c>
      <c r="H12" s="174" t="s">
        <v>489</v>
      </c>
      <c r="I12" s="38" t="s">
        <v>81</v>
      </c>
      <c r="J12" s="38" t="s">
        <v>81</v>
      </c>
      <c r="K12" s="38" t="s">
        <v>113</v>
      </c>
      <c r="L12" s="6">
        <v>2</v>
      </c>
      <c r="M12" s="6">
        <v>4</v>
      </c>
      <c r="N12" s="28">
        <f t="shared" si="1"/>
        <v>8</v>
      </c>
      <c r="O12" s="5" t="str">
        <f t="shared" si="2"/>
        <v>MEDIO</v>
      </c>
      <c r="P12" s="6">
        <v>10</v>
      </c>
      <c r="Q12" s="28">
        <f t="shared" si="3"/>
        <v>80</v>
      </c>
      <c r="R12" s="29" t="str">
        <f t="shared" si="0"/>
        <v>III</v>
      </c>
      <c r="S12" s="5" t="str">
        <f>IF(R12="III","ACEPTABLE CON CONTROL ESPECIFICO",IF(R12="IV","ACEPTABLE",IF(R12="II","NO ACEPTABLE",IF(R12="I","NO ACEPTABLE",0))))</f>
        <v>ACEPTABLE CON CONTROL ESPECIFICO</v>
      </c>
      <c r="T12" s="6" t="s">
        <v>28</v>
      </c>
      <c r="U12" s="154" t="s">
        <v>78</v>
      </c>
      <c r="V12" s="6">
        <v>12</v>
      </c>
      <c r="W12" s="37" t="s">
        <v>81</v>
      </c>
      <c r="X12" s="37" t="s">
        <v>81</v>
      </c>
      <c r="Y12" s="37" t="s">
        <v>81</v>
      </c>
      <c r="Z12" s="37" t="s">
        <v>490</v>
      </c>
      <c r="AA12" s="37" t="s">
        <v>81</v>
      </c>
      <c r="AB12" s="30" t="s">
        <v>280</v>
      </c>
      <c r="AC12" s="30" t="s">
        <v>123</v>
      </c>
    </row>
    <row r="13" spans="1:29" s="3" customFormat="1" ht="174.6" customHeight="1" x14ac:dyDescent="0.25">
      <c r="A13" s="228"/>
      <c r="B13" s="220"/>
      <c r="C13" s="220"/>
      <c r="D13" s="217"/>
      <c r="E13" s="78" t="s">
        <v>78</v>
      </c>
      <c r="F13" s="39" t="s">
        <v>264</v>
      </c>
      <c r="G13" s="79" t="s">
        <v>516</v>
      </c>
      <c r="H13" s="39" t="s">
        <v>100</v>
      </c>
      <c r="I13" s="38" t="s">
        <v>101</v>
      </c>
      <c r="J13" s="38" t="s">
        <v>102</v>
      </c>
      <c r="K13" s="38" t="s">
        <v>103</v>
      </c>
      <c r="L13" s="6">
        <v>2</v>
      </c>
      <c r="M13" s="6">
        <v>2</v>
      </c>
      <c r="N13" s="28">
        <f t="shared" si="1"/>
        <v>4</v>
      </c>
      <c r="O13" s="5" t="str">
        <f t="shared" si="2"/>
        <v>BAJO</v>
      </c>
      <c r="P13" s="6">
        <v>25</v>
      </c>
      <c r="Q13" s="28">
        <f t="shared" si="3"/>
        <v>100</v>
      </c>
      <c r="R13" s="29" t="str">
        <f t="shared" si="0"/>
        <v>III</v>
      </c>
      <c r="S13" s="5" t="str">
        <f t="shared" ref="S13:S28" si="4">IF(R13="III","ACEPTABLE CON CONTROL ESPECIFICO",IF(R13="IV","ACEPTABLE",IF(R13="II","NO ACEPTABLE",IF(R13="I","NO ACEPTABLE",0))))</f>
        <v>ACEPTABLE CON CONTROL ESPECIFICO</v>
      </c>
      <c r="T13" s="6" t="s">
        <v>29</v>
      </c>
      <c r="U13" s="154" t="s">
        <v>78</v>
      </c>
      <c r="V13" s="43">
        <v>12</v>
      </c>
      <c r="W13" s="63" t="s">
        <v>313</v>
      </c>
      <c r="X13" s="63" t="s">
        <v>313</v>
      </c>
      <c r="Y13" s="37" t="s">
        <v>155</v>
      </c>
      <c r="Z13" s="37" t="s">
        <v>480</v>
      </c>
      <c r="AA13" s="63" t="s">
        <v>313</v>
      </c>
      <c r="AB13" s="38" t="s">
        <v>78</v>
      </c>
      <c r="AC13" s="42"/>
    </row>
    <row r="14" spans="1:29" s="3" customFormat="1" ht="69.75" customHeight="1" x14ac:dyDescent="0.25">
      <c r="A14" s="228"/>
      <c r="B14" s="220"/>
      <c r="C14" s="220"/>
      <c r="D14" s="217"/>
      <c r="E14" s="78" t="s">
        <v>78</v>
      </c>
      <c r="F14" s="38" t="s">
        <v>265</v>
      </c>
      <c r="G14" s="79" t="s">
        <v>517</v>
      </c>
      <c r="H14" s="38" t="s">
        <v>85</v>
      </c>
      <c r="I14" s="38" t="s">
        <v>86</v>
      </c>
      <c r="J14" s="38" t="s">
        <v>87</v>
      </c>
      <c r="K14" s="38" t="s">
        <v>88</v>
      </c>
      <c r="L14" s="6">
        <v>2</v>
      </c>
      <c r="M14" s="6">
        <v>2</v>
      </c>
      <c r="N14" s="28">
        <f t="shared" si="1"/>
        <v>4</v>
      </c>
      <c r="O14" s="5" t="str">
        <f t="shared" si="2"/>
        <v>BAJO</v>
      </c>
      <c r="P14" s="6">
        <v>25</v>
      </c>
      <c r="Q14" s="28">
        <f t="shared" si="3"/>
        <v>100</v>
      </c>
      <c r="R14" s="29" t="str">
        <f t="shared" si="0"/>
        <v>III</v>
      </c>
      <c r="S14" s="5" t="str">
        <f t="shared" si="4"/>
        <v>ACEPTABLE CON CONTROL ESPECIFICO</v>
      </c>
      <c r="T14" s="6" t="s">
        <v>30</v>
      </c>
      <c r="U14" s="154" t="s">
        <v>78</v>
      </c>
      <c r="V14" s="43">
        <v>12</v>
      </c>
      <c r="W14" s="63" t="s">
        <v>313</v>
      </c>
      <c r="X14" s="63" t="s">
        <v>313</v>
      </c>
      <c r="Y14" s="63" t="s">
        <v>313</v>
      </c>
      <c r="Z14" s="37" t="s">
        <v>152</v>
      </c>
      <c r="AA14" s="37" t="s">
        <v>153</v>
      </c>
      <c r="AB14" s="38" t="s">
        <v>78</v>
      </c>
      <c r="AC14" s="42"/>
    </row>
    <row r="15" spans="1:29" s="3" customFormat="1" ht="132.6" customHeight="1" x14ac:dyDescent="0.25">
      <c r="A15" s="228"/>
      <c r="B15" s="220"/>
      <c r="C15" s="220"/>
      <c r="D15" s="217"/>
      <c r="E15" s="78" t="s">
        <v>78</v>
      </c>
      <c r="F15" s="38" t="s">
        <v>110</v>
      </c>
      <c r="G15" s="79" t="s">
        <v>518</v>
      </c>
      <c r="H15" s="38" t="s">
        <v>112</v>
      </c>
      <c r="I15" s="132" t="s">
        <v>465</v>
      </c>
      <c r="J15" s="132" t="s">
        <v>465</v>
      </c>
      <c r="K15" s="79" t="s">
        <v>470</v>
      </c>
      <c r="L15" s="80">
        <v>2</v>
      </c>
      <c r="M15" s="80">
        <v>4</v>
      </c>
      <c r="N15" s="41">
        <f>L15*M15</f>
        <v>8</v>
      </c>
      <c r="O15" s="41" t="str">
        <f>IF(N15&lt;=4,"BAJO",IF(N15=6,"MEDIO",IF(N15=8,"MEDIO",IF(N15=10,"ALTO",IF(N15=12,"ALTO",IF(N15=18,"ALTO",IF(N15=20,"ALTO",IF(N15&gt;=24,"MUY ALTO",0))))))))</f>
        <v>MEDIO</v>
      </c>
      <c r="P15" s="43">
        <v>10</v>
      </c>
      <c r="Q15" s="41">
        <f>N15*P15</f>
        <v>80</v>
      </c>
      <c r="R15" s="41" t="str">
        <f>IF(AND(Q15&gt;1,Q15&lt;=20),"IV",IF(AND(Q15&gt;=40,Q15&lt;=120),"III",IF(AND(Q15&gt;=150,Q15&lt;=500),"II",IF(AND(Q15&gt;=600,Q15&lt;=4000),"I","0"))))</f>
        <v>III</v>
      </c>
      <c r="S15" s="41" t="str">
        <f t="shared" si="4"/>
        <v>ACEPTABLE CON CONTROL ESPECIFICO</v>
      </c>
      <c r="T15" s="43" t="s">
        <v>28</v>
      </c>
      <c r="U15" s="154" t="s">
        <v>78</v>
      </c>
      <c r="V15" s="43">
        <v>12</v>
      </c>
      <c r="W15" s="63" t="s">
        <v>313</v>
      </c>
      <c r="X15" s="63" t="s">
        <v>313</v>
      </c>
      <c r="Y15" s="63" t="s">
        <v>313</v>
      </c>
      <c r="Z15" s="38" t="s">
        <v>471</v>
      </c>
      <c r="AA15" s="63" t="s">
        <v>313</v>
      </c>
      <c r="AB15" s="38" t="s">
        <v>78</v>
      </c>
      <c r="AC15" s="129" t="s">
        <v>472</v>
      </c>
    </row>
    <row r="16" spans="1:29" s="3" customFormat="1" ht="92.45" customHeight="1" x14ac:dyDescent="0.25">
      <c r="A16" s="228"/>
      <c r="B16" s="220"/>
      <c r="C16" s="222"/>
      <c r="D16" s="217"/>
      <c r="E16" s="78" t="s">
        <v>78</v>
      </c>
      <c r="F16" s="38" t="s">
        <v>104</v>
      </c>
      <c r="G16" s="79" t="s">
        <v>519</v>
      </c>
      <c r="H16" s="49" t="s">
        <v>226</v>
      </c>
      <c r="I16" s="38" t="s">
        <v>107</v>
      </c>
      <c r="J16" s="132" t="s">
        <v>465</v>
      </c>
      <c r="K16" s="38" t="s">
        <v>108</v>
      </c>
      <c r="L16" s="6">
        <v>2</v>
      </c>
      <c r="M16" s="6">
        <v>3</v>
      </c>
      <c r="N16" s="28">
        <f t="shared" si="1"/>
        <v>6</v>
      </c>
      <c r="O16" s="5" t="str">
        <f t="shared" si="2"/>
        <v>MEDIO</v>
      </c>
      <c r="P16" s="6">
        <v>10</v>
      </c>
      <c r="Q16" s="28">
        <f t="shared" si="3"/>
        <v>60</v>
      </c>
      <c r="R16" s="29" t="str">
        <f t="shared" si="0"/>
        <v>III</v>
      </c>
      <c r="S16" s="5" t="str">
        <f t="shared" si="4"/>
        <v>ACEPTABLE CON CONTROL ESPECIFICO</v>
      </c>
      <c r="T16" s="6" t="s">
        <v>28</v>
      </c>
      <c r="U16" s="154" t="s">
        <v>78</v>
      </c>
      <c r="V16" s="43">
        <v>12</v>
      </c>
      <c r="W16" s="63" t="s">
        <v>313</v>
      </c>
      <c r="X16" s="63" t="s">
        <v>313</v>
      </c>
      <c r="Y16" s="37" t="s">
        <v>107</v>
      </c>
      <c r="Z16" s="37" t="s">
        <v>158</v>
      </c>
      <c r="AA16" s="63" t="s">
        <v>313</v>
      </c>
      <c r="AB16" s="38" t="s">
        <v>78</v>
      </c>
      <c r="AC16" s="42"/>
    </row>
    <row r="17" spans="1:29" s="3" customFormat="1" ht="128.1" customHeight="1" x14ac:dyDescent="0.25">
      <c r="A17" s="228"/>
      <c r="B17" s="220"/>
      <c r="C17" s="222"/>
      <c r="D17" s="217"/>
      <c r="E17" s="78" t="s">
        <v>78</v>
      </c>
      <c r="F17" s="39" t="s">
        <v>463</v>
      </c>
      <c r="G17" s="79" t="s">
        <v>520</v>
      </c>
      <c r="H17" s="123" t="s">
        <v>482</v>
      </c>
      <c r="I17" s="79" t="s">
        <v>465</v>
      </c>
      <c r="J17" s="79" t="s">
        <v>481</v>
      </c>
      <c r="K17" s="79" t="s">
        <v>483</v>
      </c>
      <c r="L17" s="6">
        <v>2</v>
      </c>
      <c r="M17" s="6">
        <v>2</v>
      </c>
      <c r="N17" s="28">
        <f t="shared" si="1"/>
        <v>4</v>
      </c>
      <c r="O17" s="5" t="str">
        <f t="shared" si="2"/>
        <v>BAJO</v>
      </c>
      <c r="P17" s="6">
        <v>25</v>
      </c>
      <c r="Q17" s="28">
        <f t="shared" si="3"/>
        <v>100</v>
      </c>
      <c r="R17" s="29" t="str">
        <f t="shared" si="0"/>
        <v>III</v>
      </c>
      <c r="S17" s="5" t="str">
        <f t="shared" si="4"/>
        <v>ACEPTABLE CON CONTROL ESPECIFICO</v>
      </c>
      <c r="T17" s="6" t="s">
        <v>29</v>
      </c>
      <c r="U17" s="154" t="s">
        <v>78</v>
      </c>
      <c r="V17" s="6">
        <v>12</v>
      </c>
      <c r="W17" s="63" t="s">
        <v>313</v>
      </c>
      <c r="X17" s="63" t="s">
        <v>313</v>
      </c>
      <c r="Y17" s="63" t="s">
        <v>313</v>
      </c>
      <c r="Z17" s="37" t="s">
        <v>484</v>
      </c>
      <c r="AA17" s="63" t="s">
        <v>313</v>
      </c>
      <c r="AB17" s="38" t="s">
        <v>78</v>
      </c>
      <c r="AC17" s="42"/>
    </row>
    <row r="18" spans="1:29" s="3" customFormat="1" ht="69.75" customHeight="1" x14ac:dyDescent="0.25">
      <c r="A18" s="229"/>
      <c r="B18" s="221"/>
      <c r="C18" s="223"/>
      <c r="D18" s="218"/>
      <c r="E18" s="78" t="s">
        <v>78</v>
      </c>
      <c r="F18" s="38" t="s">
        <v>89</v>
      </c>
      <c r="G18" s="79" t="s">
        <v>521</v>
      </c>
      <c r="H18" s="38" t="s">
        <v>91</v>
      </c>
      <c r="I18" s="38" t="s">
        <v>92</v>
      </c>
      <c r="J18" s="132" t="s">
        <v>465</v>
      </c>
      <c r="K18" s="38" t="s">
        <v>93</v>
      </c>
      <c r="L18" s="6">
        <v>2</v>
      </c>
      <c r="M18" s="6">
        <v>2</v>
      </c>
      <c r="N18" s="28">
        <f t="shared" si="1"/>
        <v>4</v>
      </c>
      <c r="O18" s="5" t="str">
        <f t="shared" si="2"/>
        <v>BAJO</v>
      </c>
      <c r="P18" s="6">
        <v>25</v>
      </c>
      <c r="Q18" s="28">
        <f t="shared" si="3"/>
        <v>100</v>
      </c>
      <c r="R18" s="29" t="str">
        <f t="shared" si="0"/>
        <v>III</v>
      </c>
      <c r="S18" s="5" t="str">
        <f t="shared" si="4"/>
        <v>ACEPTABLE CON CONTROL ESPECIFICO</v>
      </c>
      <c r="T18" s="6" t="s">
        <v>28</v>
      </c>
      <c r="U18" s="154" t="s">
        <v>78</v>
      </c>
      <c r="V18" s="6">
        <v>12</v>
      </c>
      <c r="W18" s="63" t="s">
        <v>313</v>
      </c>
      <c r="X18" s="130" t="s">
        <v>485</v>
      </c>
      <c r="Y18" s="63" t="s">
        <v>313</v>
      </c>
      <c r="Z18" s="37" t="s">
        <v>154</v>
      </c>
      <c r="AA18" s="63" t="s">
        <v>313</v>
      </c>
      <c r="AB18" s="38" t="s">
        <v>78</v>
      </c>
      <c r="AC18" s="42"/>
    </row>
    <row r="19" spans="1:29" ht="48" customHeight="1" x14ac:dyDescent="0.2">
      <c r="A19" s="187"/>
      <c r="B19" s="142" t="s">
        <v>566</v>
      </c>
      <c r="C19" s="142" t="s">
        <v>236</v>
      </c>
      <c r="D19" s="142" t="s">
        <v>565</v>
      </c>
      <c r="E19" s="143" t="s">
        <v>567</v>
      </c>
      <c r="F19" s="161" t="s">
        <v>529</v>
      </c>
      <c r="G19" s="144" t="s">
        <v>530</v>
      </c>
      <c r="H19" s="144" t="s">
        <v>531</v>
      </c>
      <c r="I19" s="144" t="s">
        <v>552</v>
      </c>
      <c r="J19" s="144" t="s">
        <v>465</v>
      </c>
      <c r="K19" s="144" t="s">
        <v>553</v>
      </c>
      <c r="L19" s="145">
        <v>2</v>
      </c>
      <c r="M19" s="145">
        <v>2</v>
      </c>
      <c r="N19" s="146">
        <f t="shared" si="1"/>
        <v>4</v>
      </c>
      <c r="O19" s="147" t="str">
        <f t="shared" si="2"/>
        <v>BAJO</v>
      </c>
      <c r="P19" s="145">
        <v>10</v>
      </c>
      <c r="Q19" s="146">
        <f t="shared" si="3"/>
        <v>40</v>
      </c>
      <c r="R19" s="148" t="str">
        <f t="shared" si="0"/>
        <v>III</v>
      </c>
      <c r="S19" s="147" t="str">
        <f t="shared" si="4"/>
        <v>ACEPTABLE CON CONTROL ESPECIFICO</v>
      </c>
      <c r="T19" s="145" t="s">
        <v>28</v>
      </c>
      <c r="U19" s="154" t="s">
        <v>78</v>
      </c>
      <c r="V19" s="145">
        <v>12</v>
      </c>
      <c r="W19" s="151" t="s">
        <v>465</v>
      </c>
      <c r="X19" s="151" t="s">
        <v>465</v>
      </c>
      <c r="Y19" s="151" t="s">
        <v>465</v>
      </c>
      <c r="Z19" s="168" t="s">
        <v>563</v>
      </c>
      <c r="AA19" s="171"/>
      <c r="AB19" s="169"/>
      <c r="AC19" s="150"/>
    </row>
    <row r="20" spans="1:29" ht="48" customHeight="1" x14ac:dyDescent="0.2">
      <c r="A20" s="187"/>
      <c r="B20" s="142" t="s">
        <v>566</v>
      </c>
      <c r="C20" s="142" t="s">
        <v>236</v>
      </c>
      <c r="D20" s="142" t="s">
        <v>565</v>
      </c>
      <c r="E20" s="143" t="s">
        <v>567</v>
      </c>
      <c r="F20" s="161" t="s">
        <v>532</v>
      </c>
      <c r="G20" s="144" t="s">
        <v>533</v>
      </c>
      <c r="H20" s="144" t="s">
        <v>534</v>
      </c>
      <c r="I20" s="144" t="s">
        <v>465</v>
      </c>
      <c r="J20" s="144" t="s">
        <v>465</v>
      </c>
      <c r="K20" s="144" t="s">
        <v>553</v>
      </c>
      <c r="L20" s="145">
        <v>2</v>
      </c>
      <c r="M20" s="145">
        <v>1</v>
      </c>
      <c r="N20" s="146">
        <f t="shared" si="1"/>
        <v>2</v>
      </c>
      <c r="O20" s="147" t="str">
        <f t="shared" si="2"/>
        <v>BAJO</v>
      </c>
      <c r="P20" s="145">
        <v>10</v>
      </c>
      <c r="Q20" s="146">
        <f t="shared" si="3"/>
        <v>20</v>
      </c>
      <c r="R20" s="148" t="str">
        <f t="shared" si="0"/>
        <v>IV</v>
      </c>
      <c r="S20" s="147" t="str">
        <f t="shared" si="4"/>
        <v>ACEPTABLE</v>
      </c>
      <c r="T20" s="145" t="s">
        <v>28</v>
      </c>
      <c r="U20" s="154" t="s">
        <v>78</v>
      </c>
      <c r="V20" s="145">
        <v>12</v>
      </c>
      <c r="W20" s="151" t="s">
        <v>465</v>
      </c>
      <c r="X20" s="151" t="s">
        <v>465</v>
      </c>
      <c r="Y20" s="151" t="s">
        <v>465</v>
      </c>
      <c r="Z20" s="168" t="s">
        <v>563</v>
      </c>
      <c r="AA20" s="171"/>
      <c r="AB20" s="169"/>
      <c r="AC20" s="150"/>
    </row>
    <row r="21" spans="1:29" ht="48" customHeight="1" x14ac:dyDescent="0.2">
      <c r="A21" s="187"/>
      <c r="B21" s="142" t="s">
        <v>566</v>
      </c>
      <c r="C21" s="142" t="s">
        <v>236</v>
      </c>
      <c r="D21" s="142" t="s">
        <v>565</v>
      </c>
      <c r="E21" s="143" t="s">
        <v>567</v>
      </c>
      <c r="F21" s="161" t="s">
        <v>535</v>
      </c>
      <c r="G21" s="144" t="s">
        <v>533</v>
      </c>
      <c r="H21" s="144" t="s">
        <v>536</v>
      </c>
      <c r="I21" s="144" t="s">
        <v>554</v>
      </c>
      <c r="J21" s="144" t="s">
        <v>465</v>
      </c>
      <c r="K21" s="144" t="s">
        <v>553</v>
      </c>
      <c r="L21" s="145">
        <v>2</v>
      </c>
      <c r="M21" s="145">
        <v>2</v>
      </c>
      <c r="N21" s="146">
        <f t="shared" si="1"/>
        <v>4</v>
      </c>
      <c r="O21" s="147" t="str">
        <f t="shared" si="2"/>
        <v>BAJO</v>
      </c>
      <c r="P21" s="145">
        <v>10</v>
      </c>
      <c r="Q21" s="146">
        <f t="shared" si="3"/>
        <v>40</v>
      </c>
      <c r="R21" s="148" t="str">
        <f t="shared" si="0"/>
        <v>III</v>
      </c>
      <c r="S21" s="147" t="str">
        <f t="shared" si="4"/>
        <v>ACEPTABLE CON CONTROL ESPECIFICO</v>
      </c>
      <c r="T21" s="145" t="s">
        <v>28</v>
      </c>
      <c r="U21" s="154" t="s">
        <v>78</v>
      </c>
      <c r="V21" s="145">
        <v>12</v>
      </c>
      <c r="W21" s="151" t="s">
        <v>465</v>
      </c>
      <c r="X21" s="151" t="s">
        <v>465</v>
      </c>
      <c r="Y21" s="151" t="s">
        <v>465</v>
      </c>
      <c r="Z21" s="168" t="s">
        <v>563</v>
      </c>
      <c r="AA21" s="171"/>
      <c r="AB21" s="169"/>
      <c r="AC21" s="150"/>
    </row>
    <row r="22" spans="1:29" ht="48" customHeight="1" x14ac:dyDescent="0.2">
      <c r="A22" s="187"/>
      <c r="B22" s="142" t="s">
        <v>566</v>
      </c>
      <c r="C22" s="142" t="s">
        <v>236</v>
      </c>
      <c r="D22" s="142" t="s">
        <v>565</v>
      </c>
      <c r="E22" s="143" t="s">
        <v>567</v>
      </c>
      <c r="F22" s="161" t="s">
        <v>537</v>
      </c>
      <c r="G22" s="144" t="s">
        <v>538</v>
      </c>
      <c r="H22" s="144" t="s">
        <v>539</v>
      </c>
      <c r="I22" s="144" t="s">
        <v>555</v>
      </c>
      <c r="J22" s="144" t="s">
        <v>465</v>
      </c>
      <c r="K22" s="144" t="s">
        <v>553</v>
      </c>
      <c r="L22" s="145">
        <v>2</v>
      </c>
      <c r="M22" s="145">
        <v>4</v>
      </c>
      <c r="N22" s="146">
        <f t="shared" si="1"/>
        <v>8</v>
      </c>
      <c r="O22" s="147" t="str">
        <f t="shared" si="2"/>
        <v>MEDIO</v>
      </c>
      <c r="P22" s="145">
        <v>10</v>
      </c>
      <c r="Q22" s="146">
        <f t="shared" si="3"/>
        <v>80</v>
      </c>
      <c r="R22" s="148" t="str">
        <f t="shared" si="0"/>
        <v>III</v>
      </c>
      <c r="S22" s="147" t="str">
        <f t="shared" si="4"/>
        <v>ACEPTABLE CON CONTROL ESPECIFICO</v>
      </c>
      <c r="T22" s="145" t="s">
        <v>28</v>
      </c>
      <c r="U22" s="154" t="s">
        <v>78</v>
      </c>
      <c r="V22" s="145">
        <v>12</v>
      </c>
      <c r="W22" s="151" t="s">
        <v>465</v>
      </c>
      <c r="X22" s="151" t="s">
        <v>465</v>
      </c>
      <c r="Y22" s="151" t="s">
        <v>465</v>
      </c>
      <c r="Z22" s="168" t="s">
        <v>563</v>
      </c>
      <c r="AA22" s="171"/>
      <c r="AB22" s="169"/>
      <c r="AC22" s="150"/>
    </row>
    <row r="23" spans="1:29" ht="48" customHeight="1" x14ac:dyDescent="0.2">
      <c r="A23" s="187"/>
      <c r="B23" s="142" t="s">
        <v>566</v>
      </c>
      <c r="C23" s="142" t="s">
        <v>236</v>
      </c>
      <c r="D23" s="142" t="s">
        <v>565</v>
      </c>
      <c r="E23" s="143" t="s">
        <v>567</v>
      </c>
      <c r="F23" s="161" t="s">
        <v>540</v>
      </c>
      <c r="G23" s="144" t="s">
        <v>528</v>
      </c>
      <c r="H23" s="144" t="s">
        <v>541</v>
      </c>
      <c r="I23" s="144" t="s">
        <v>465</v>
      </c>
      <c r="J23" s="144" t="s">
        <v>465</v>
      </c>
      <c r="K23" s="144" t="s">
        <v>553</v>
      </c>
      <c r="L23" s="145">
        <v>2</v>
      </c>
      <c r="M23" s="145">
        <v>3</v>
      </c>
      <c r="N23" s="146">
        <f t="shared" si="1"/>
        <v>6</v>
      </c>
      <c r="O23" s="147" t="str">
        <f t="shared" si="2"/>
        <v>MEDIO</v>
      </c>
      <c r="P23" s="145">
        <v>10</v>
      </c>
      <c r="Q23" s="146">
        <f t="shared" si="3"/>
        <v>60</v>
      </c>
      <c r="R23" s="148" t="str">
        <f t="shared" si="0"/>
        <v>III</v>
      </c>
      <c r="S23" s="147" t="str">
        <f t="shared" si="4"/>
        <v>ACEPTABLE CON CONTROL ESPECIFICO</v>
      </c>
      <c r="T23" s="145" t="s">
        <v>28</v>
      </c>
      <c r="U23" s="154" t="s">
        <v>78</v>
      </c>
      <c r="V23" s="145">
        <v>12</v>
      </c>
      <c r="W23" s="151" t="s">
        <v>465</v>
      </c>
      <c r="X23" s="151" t="s">
        <v>465</v>
      </c>
      <c r="Y23" s="151" t="s">
        <v>465</v>
      </c>
      <c r="Z23" s="168" t="s">
        <v>563</v>
      </c>
      <c r="AA23" s="171"/>
      <c r="AB23" s="169"/>
      <c r="AC23" s="150"/>
    </row>
    <row r="24" spans="1:29" ht="48" customHeight="1" x14ac:dyDescent="0.2">
      <c r="A24" s="187"/>
      <c r="B24" s="142" t="s">
        <v>566</v>
      </c>
      <c r="C24" s="142" t="s">
        <v>236</v>
      </c>
      <c r="D24" s="142" t="s">
        <v>565</v>
      </c>
      <c r="E24" s="143" t="s">
        <v>567</v>
      </c>
      <c r="F24" s="161" t="s">
        <v>542</v>
      </c>
      <c r="G24" s="144" t="s">
        <v>533</v>
      </c>
      <c r="H24" s="144" t="s">
        <v>543</v>
      </c>
      <c r="I24" s="144" t="s">
        <v>101</v>
      </c>
      <c r="J24" s="144" t="s">
        <v>556</v>
      </c>
      <c r="K24" s="144" t="s">
        <v>553</v>
      </c>
      <c r="L24" s="145">
        <v>2</v>
      </c>
      <c r="M24" s="145">
        <v>2</v>
      </c>
      <c r="N24" s="146">
        <f t="shared" si="1"/>
        <v>4</v>
      </c>
      <c r="O24" s="147" t="str">
        <f t="shared" si="2"/>
        <v>BAJO</v>
      </c>
      <c r="P24" s="145">
        <v>10</v>
      </c>
      <c r="Q24" s="146">
        <f t="shared" si="3"/>
        <v>40</v>
      </c>
      <c r="R24" s="148" t="str">
        <f t="shared" si="0"/>
        <v>III</v>
      </c>
      <c r="S24" s="147" t="str">
        <f t="shared" si="4"/>
        <v>ACEPTABLE CON CONTROL ESPECIFICO</v>
      </c>
      <c r="T24" s="145" t="s">
        <v>28</v>
      </c>
      <c r="U24" s="154" t="s">
        <v>78</v>
      </c>
      <c r="V24" s="145">
        <v>12</v>
      </c>
      <c r="W24" s="151" t="s">
        <v>465</v>
      </c>
      <c r="X24" s="151" t="s">
        <v>465</v>
      </c>
      <c r="Y24" s="151" t="s">
        <v>465</v>
      </c>
      <c r="Z24" s="168" t="s">
        <v>563</v>
      </c>
      <c r="AA24" s="171"/>
      <c r="AB24" s="169"/>
      <c r="AC24" s="150"/>
    </row>
    <row r="25" spans="1:29" ht="48" customHeight="1" x14ac:dyDescent="0.2">
      <c r="A25" s="187"/>
      <c r="B25" s="142" t="s">
        <v>566</v>
      </c>
      <c r="C25" s="142" t="s">
        <v>236</v>
      </c>
      <c r="D25" s="142" t="s">
        <v>565</v>
      </c>
      <c r="E25" s="143" t="s">
        <v>567</v>
      </c>
      <c r="F25" s="161" t="s">
        <v>544</v>
      </c>
      <c r="G25" s="144" t="s">
        <v>527</v>
      </c>
      <c r="H25" s="144" t="s">
        <v>545</v>
      </c>
      <c r="I25" s="144" t="s">
        <v>313</v>
      </c>
      <c r="J25" s="144" t="s">
        <v>313</v>
      </c>
      <c r="K25" s="144" t="s">
        <v>557</v>
      </c>
      <c r="L25" s="145">
        <v>2</v>
      </c>
      <c r="M25" s="145">
        <v>2</v>
      </c>
      <c r="N25" s="146">
        <f t="shared" si="1"/>
        <v>4</v>
      </c>
      <c r="O25" s="147" t="str">
        <f t="shared" si="2"/>
        <v>BAJO</v>
      </c>
      <c r="P25" s="145">
        <v>10</v>
      </c>
      <c r="Q25" s="146">
        <f t="shared" si="3"/>
        <v>40</v>
      </c>
      <c r="R25" s="148" t="str">
        <f t="shared" si="0"/>
        <v>III</v>
      </c>
      <c r="S25" s="147" t="str">
        <f t="shared" si="4"/>
        <v>ACEPTABLE CON CONTROL ESPECIFICO</v>
      </c>
      <c r="T25" s="145" t="s">
        <v>28</v>
      </c>
      <c r="U25" s="154" t="s">
        <v>78</v>
      </c>
      <c r="V25" s="145">
        <v>12</v>
      </c>
      <c r="W25" s="151" t="s">
        <v>465</v>
      </c>
      <c r="X25" s="151" t="s">
        <v>465</v>
      </c>
      <c r="Y25" s="151" t="s">
        <v>465</v>
      </c>
      <c r="Z25" s="168" t="s">
        <v>563</v>
      </c>
      <c r="AA25" s="171"/>
      <c r="AB25" s="169"/>
      <c r="AC25" s="150"/>
    </row>
    <row r="26" spans="1:29" ht="48" customHeight="1" x14ac:dyDescent="0.2">
      <c r="A26" s="187"/>
      <c r="B26" s="142" t="s">
        <v>566</v>
      </c>
      <c r="C26" s="142" t="s">
        <v>236</v>
      </c>
      <c r="D26" s="142" t="s">
        <v>565</v>
      </c>
      <c r="E26" s="143" t="s">
        <v>567</v>
      </c>
      <c r="F26" s="161" t="s">
        <v>546</v>
      </c>
      <c r="G26" s="144" t="s">
        <v>538</v>
      </c>
      <c r="H26" s="144" t="s">
        <v>547</v>
      </c>
      <c r="I26" s="144" t="s">
        <v>313</v>
      </c>
      <c r="J26" s="144" t="s">
        <v>558</v>
      </c>
      <c r="K26" s="144" t="s">
        <v>559</v>
      </c>
      <c r="L26" s="145">
        <v>2</v>
      </c>
      <c r="M26" s="145">
        <v>2</v>
      </c>
      <c r="N26" s="146">
        <f t="shared" si="1"/>
        <v>4</v>
      </c>
      <c r="O26" s="147" t="str">
        <f t="shared" si="2"/>
        <v>BAJO</v>
      </c>
      <c r="P26" s="145">
        <v>10</v>
      </c>
      <c r="Q26" s="146">
        <f t="shared" si="3"/>
        <v>40</v>
      </c>
      <c r="R26" s="148" t="str">
        <f t="shared" si="0"/>
        <v>III</v>
      </c>
      <c r="S26" s="147" t="str">
        <f t="shared" si="4"/>
        <v>ACEPTABLE CON CONTROL ESPECIFICO</v>
      </c>
      <c r="T26" s="145" t="s">
        <v>28</v>
      </c>
      <c r="U26" s="154" t="s">
        <v>78</v>
      </c>
      <c r="V26" s="145">
        <v>12</v>
      </c>
      <c r="W26" s="151" t="s">
        <v>465</v>
      </c>
      <c r="X26" s="151" t="s">
        <v>465</v>
      </c>
      <c r="Y26" s="151" t="s">
        <v>465</v>
      </c>
      <c r="Z26" s="168" t="s">
        <v>563</v>
      </c>
      <c r="AA26" s="171"/>
      <c r="AB26" s="169"/>
      <c r="AC26" s="150"/>
    </row>
    <row r="27" spans="1:29" ht="48" customHeight="1" x14ac:dyDescent="0.2">
      <c r="A27" s="187"/>
      <c r="B27" s="142" t="s">
        <v>566</v>
      </c>
      <c r="C27" s="142" t="s">
        <v>236</v>
      </c>
      <c r="D27" s="142" t="s">
        <v>565</v>
      </c>
      <c r="E27" s="143" t="s">
        <v>567</v>
      </c>
      <c r="F27" s="161" t="s">
        <v>548</v>
      </c>
      <c r="G27" s="144" t="s">
        <v>533</v>
      </c>
      <c r="H27" s="144" t="s">
        <v>549</v>
      </c>
      <c r="I27" s="144" t="s">
        <v>313</v>
      </c>
      <c r="J27" s="144" t="s">
        <v>313</v>
      </c>
      <c r="K27" s="144" t="s">
        <v>560</v>
      </c>
      <c r="L27" s="145">
        <v>2</v>
      </c>
      <c r="M27" s="145">
        <v>2</v>
      </c>
      <c r="N27" s="146">
        <f t="shared" si="1"/>
        <v>4</v>
      </c>
      <c r="O27" s="147" t="str">
        <f t="shared" si="2"/>
        <v>BAJO</v>
      </c>
      <c r="P27" s="145">
        <v>10</v>
      </c>
      <c r="Q27" s="146">
        <f t="shared" si="3"/>
        <v>40</v>
      </c>
      <c r="R27" s="148" t="str">
        <f t="shared" si="0"/>
        <v>III</v>
      </c>
      <c r="S27" s="147" t="str">
        <f t="shared" si="4"/>
        <v>ACEPTABLE CON CONTROL ESPECIFICO</v>
      </c>
      <c r="T27" s="145" t="s">
        <v>28</v>
      </c>
      <c r="U27" s="154" t="s">
        <v>78</v>
      </c>
      <c r="V27" s="145">
        <v>12</v>
      </c>
      <c r="W27" s="151" t="s">
        <v>465</v>
      </c>
      <c r="X27" s="151" t="s">
        <v>465</v>
      </c>
      <c r="Y27" s="151" t="s">
        <v>465</v>
      </c>
      <c r="Z27" s="168" t="s">
        <v>563</v>
      </c>
      <c r="AA27" s="171"/>
      <c r="AB27" s="169"/>
      <c r="AC27" s="150"/>
    </row>
    <row r="28" spans="1:29" ht="48" customHeight="1" x14ac:dyDescent="0.2">
      <c r="A28" s="188"/>
      <c r="B28" s="142" t="s">
        <v>566</v>
      </c>
      <c r="C28" s="142" t="s">
        <v>236</v>
      </c>
      <c r="D28" s="142" t="s">
        <v>565</v>
      </c>
      <c r="E28" s="143" t="s">
        <v>567</v>
      </c>
      <c r="F28" s="161" t="s">
        <v>550</v>
      </c>
      <c r="G28" s="144" t="s">
        <v>533</v>
      </c>
      <c r="H28" s="144" t="s">
        <v>551</v>
      </c>
      <c r="I28" s="144" t="s">
        <v>313</v>
      </c>
      <c r="J28" s="144" t="s">
        <v>313</v>
      </c>
      <c r="K28" s="144" t="s">
        <v>561</v>
      </c>
      <c r="L28" s="145">
        <v>2</v>
      </c>
      <c r="M28" s="145">
        <v>2</v>
      </c>
      <c r="N28" s="146">
        <f t="shared" si="1"/>
        <v>4</v>
      </c>
      <c r="O28" s="147" t="str">
        <f t="shared" si="2"/>
        <v>BAJO</v>
      </c>
      <c r="P28" s="145">
        <v>10</v>
      </c>
      <c r="Q28" s="146">
        <f t="shared" si="3"/>
        <v>40</v>
      </c>
      <c r="R28" s="148" t="str">
        <f t="shared" si="0"/>
        <v>III</v>
      </c>
      <c r="S28" s="147" t="str">
        <f t="shared" si="4"/>
        <v>ACEPTABLE CON CONTROL ESPECIFICO</v>
      </c>
      <c r="T28" s="145" t="s">
        <v>28</v>
      </c>
      <c r="U28" s="154" t="s">
        <v>78</v>
      </c>
      <c r="V28" s="145">
        <v>12</v>
      </c>
      <c r="W28" s="151" t="s">
        <v>465</v>
      </c>
      <c r="X28" s="151" t="s">
        <v>465</v>
      </c>
      <c r="Y28" s="151" t="s">
        <v>465</v>
      </c>
      <c r="Z28" s="168" t="s">
        <v>562</v>
      </c>
      <c r="AA28" s="171"/>
      <c r="AB28" s="169"/>
      <c r="AC28" s="150"/>
    </row>
    <row r="29" spans="1:29" ht="30.75" customHeight="1" x14ac:dyDescent="0.2">
      <c r="A29" s="224" t="s">
        <v>250</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6"/>
    </row>
    <row r="30" spans="1:29" ht="15" thickBot="1" x14ac:dyDescent="0.25">
      <c r="A30" s="55"/>
      <c r="B30" s="55"/>
      <c r="C30" s="55"/>
      <c r="D30" s="55"/>
      <c r="E30" s="56"/>
      <c r="F30" s="55"/>
      <c r="G30" s="55"/>
      <c r="H30" s="55"/>
      <c r="I30" s="55"/>
      <c r="J30" s="55"/>
      <c r="K30" s="55"/>
      <c r="L30" s="55"/>
      <c r="M30" s="55"/>
      <c r="N30" s="55"/>
      <c r="O30" s="55"/>
      <c r="P30" s="55"/>
      <c r="Q30" s="55"/>
      <c r="R30" s="55"/>
      <c r="S30" s="55"/>
      <c r="T30" s="55"/>
      <c r="U30" s="172"/>
      <c r="V30" s="55"/>
      <c r="W30" s="55"/>
      <c r="X30" s="55"/>
      <c r="Y30" s="55"/>
      <c r="Z30" s="55"/>
      <c r="AA30" s="55"/>
      <c r="AB30" s="56"/>
      <c r="AC30" s="55"/>
    </row>
    <row r="31" spans="1:29" ht="15" thickBot="1" x14ac:dyDescent="0.25">
      <c r="A31" s="178" t="s">
        <v>240</v>
      </c>
      <c r="B31" s="178"/>
      <c r="C31" s="178"/>
      <c r="D31" s="178"/>
      <c r="E31" s="51"/>
      <c r="F31" s="7"/>
      <c r="G31" s="7"/>
      <c r="H31" s="7"/>
      <c r="I31" s="7"/>
      <c r="J31" s="7"/>
      <c r="K31" s="7"/>
      <c r="L31" s="7"/>
      <c r="M31" s="7"/>
      <c r="N31" s="7"/>
      <c r="O31" s="7"/>
      <c r="P31" s="7"/>
      <c r="Q31" s="7"/>
      <c r="R31" s="7"/>
      <c r="S31" s="7"/>
      <c r="T31" s="7"/>
      <c r="V31" s="7"/>
      <c r="W31" s="7"/>
      <c r="X31" s="7"/>
      <c r="Y31" s="7"/>
      <c r="Z31" s="7"/>
      <c r="AA31" s="7"/>
      <c r="AB31" s="51"/>
      <c r="AC31" s="7"/>
    </row>
    <row r="32" spans="1:29" ht="28.5" customHeight="1" thickBot="1" x14ac:dyDescent="0.25">
      <c r="A32" s="72" t="s">
        <v>241</v>
      </c>
      <c r="B32" s="72" t="s">
        <v>242</v>
      </c>
      <c r="C32" s="178" t="s">
        <v>243</v>
      </c>
      <c r="D32" s="178"/>
      <c r="E32" s="51"/>
      <c r="F32" s="7"/>
      <c r="G32" s="7"/>
      <c r="H32" s="7"/>
      <c r="I32" s="7"/>
      <c r="J32" s="7"/>
      <c r="K32" s="7"/>
      <c r="L32" s="7"/>
      <c r="M32" s="7"/>
      <c r="N32" s="7"/>
      <c r="O32" s="7"/>
      <c r="P32" s="7"/>
      <c r="Q32" s="7"/>
      <c r="R32" s="7"/>
      <c r="S32" s="7"/>
      <c r="T32" s="7"/>
      <c r="V32" s="7"/>
      <c r="W32" s="7"/>
      <c r="X32" s="7"/>
      <c r="Y32" s="7"/>
      <c r="Z32" s="7"/>
      <c r="AA32" s="7"/>
      <c r="AB32" s="51"/>
      <c r="AC32" s="7"/>
    </row>
    <row r="33" spans="1:29" ht="15" thickBot="1" x14ac:dyDescent="0.25">
      <c r="A33" s="62">
        <v>43829</v>
      </c>
      <c r="B33" s="72">
        <v>1</v>
      </c>
      <c r="C33" s="178" t="s">
        <v>288</v>
      </c>
      <c r="D33" s="178"/>
      <c r="E33" s="51"/>
      <c r="F33" s="7"/>
      <c r="G33" s="7"/>
      <c r="H33" s="7"/>
      <c r="I33" s="7"/>
      <c r="J33" s="7"/>
      <c r="K33" s="7"/>
      <c r="L33" s="7"/>
      <c r="M33" s="7"/>
      <c r="N33" s="7"/>
      <c r="O33" s="7"/>
      <c r="P33" s="7"/>
      <c r="Q33" s="7"/>
      <c r="R33" s="7"/>
      <c r="S33" s="7"/>
      <c r="T33" s="7"/>
      <c r="V33" s="7"/>
      <c r="W33" s="7"/>
      <c r="X33" s="7"/>
      <c r="Y33" s="7"/>
      <c r="Z33" s="7"/>
      <c r="AA33" s="7"/>
      <c r="AB33" s="51"/>
      <c r="AC33" s="7"/>
    </row>
    <row r="34" spans="1:29" ht="44.1" customHeight="1" thickBot="1" x14ac:dyDescent="0.25">
      <c r="A34" s="75">
        <v>43900</v>
      </c>
      <c r="B34" s="74">
        <v>3</v>
      </c>
      <c r="C34" s="215" t="s">
        <v>486</v>
      </c>
      <c r="D34" s="215"/>
      <c r="E34" s="51"/>
      <c r="F34" s="7"/>
      <c r="G34" s="7"/>
      <c r="H34" s="7"/>
      <c r="I34" s="7"/>
      <c r="J34" s="7"/>
      <c r="K34" s="7"/>
      <c r="L34" s="7"/>
      <c r="M34" s="7"/>
      <c r="N34" s="7"/>
      <c r="O34" s="7"/>
      <c r="P34" s="7"/>
      <c r="Q34" s="7"/>
      <c r="R34" s="7"/>
      <c r="S34" s="7"/>
      <c r="T34" s="7"/>
      <c r="V34" s="7"/>
      <c r="W34" s="7"/>
      <c r="X34" s="7"/>
      <c r="Y34" s="7"/>
      <c r="Z34" s="7"/>
      <c r="AA34" s="7"/>
      <c r="AB34" s="51"/>
      <c r="AC34" s="7"/>
    </row>
    <row r="35" spans="1:29" ht="45" customHeight="1" thickBot="1" x14ac:dyDescent="0.25">
      <c r="A35" s="75">
        <f>+ADMINISTRATIVOS!A55</f>
        <v>44982</v>
      </c>
      <c r="B35" s="74">
        <f>+ADMINISTRATIVOS!B55</f>
        <v>4</v>
      </c>
      <c r="C35" s="215" t="str">
        <f>+ADMINISTRATIVOS!C55</f>
        <v>Revision general, alineamiento del TSA de acuerdo la normativa viegente, valoracion de riesgo biologico (COVID 19)</v>
      </c>
      <c r="D35" s="215"/>
      <c r="E35" s="51"/>
      <c r="F35" s="7"/>
      <c r="G35" s="7"/>
      <c r="H35" s="7"/>
      <c r="I35" s="7"/>
      <c r="J35" s="7"/>
      <c r="K35" s="7"/>
      <c r="L35" s="7"/>
      <c r="M35" s="7"/>
      <c r="N35" s="7"/>
      <c r="O35" s="7"/>
      <c r="P35" s="7"/>
      <c r="Q35" s="7"/>
      <c r="R35" s="7"/>
      <c r="S35" s="7"/>
      <c r="T35" s="7"/>
      <c r="V35" s="7"/>
      <c r="W35" s="7"/>
      <c r="X35" s="7"/>
      <c r="Y35" s="7"/>
      <c r="Z35" s="7"/>
      <c r="AA35" s="7"/>
      <c r="AB35" s="51"/>
      <c r="AC35" s="7"/>
    </row>
    <row r="36" spans="1:29" ht="15" thickBot="1" x14ac:dyDescent="0.25">
      <c r="A36" s="7"/>
      <c r="B36" s="7"/>
      <c r="C36" s="7"/>
      <c r="D36" s="7"/>
      <c r="E36" s="51"/>
      <c r="F36" s="7"/>
      <c r="G36" s="7"/>
      <c r="H36" s="7"/>
      <c r="I36" s="7"/>
      <c r="J36" s="7"/>
      <c r="K36" s="7"/>
      <c r="L36" s="7"/>
      <c r="M36" s="7"/>
      <c r="N36" s="7"/>
      <c r="O36" s="7"/>
      <c r="P36" s="7"/>
      <c r="Q36" s="7"/>
      <c r="R36" s="7"/>
      <c r="S36" s="7"/>
      <c r="T36" s="7"/>
      <c r="V36" s="7"/>
      <c r="W36" s="7"/>
      <c r="X36" s="7"/>
      <c r="Y36" s="7"/>
      <c r="Z36" s="7"/>
      <c r="AA36" s="7"/>
      <c r="AB36" s="51"/>
      <c r="AC36" s="7"/>
    </row>
    <row r="37" spans="1:29" ht="15" thickBot="1" x14ac:dyDescent="0.25">
      <c r="A37" s="53" t="s">
        <v>244</v>
      </c>
      <c r="B37" s="53" t="s">
        <v>245</v>
      </c>
      <c r="C37" s="53" t="s">
        <v>246</v>
      </c>
      <c r="D37" s="7"/>
      <c r="E37" s="51"/>
      <c r="F37" s="7"/>
      <c r="G37" s="7"/>
      <c r="H37" s="7"/>
      <c r="I37" s="7"/>
      <c r="J37" s="7"/>
      <c r="K37" s="7"/>
      <c r="L37" s="7"/>
      <c r="M37" s="7"/>
      <c r="N37" s="7"/>
      <c r="O37" s="7"/>
      <c r="P37" s="7"/>
      <c r="Q37" s="7"/>
      <c r="R37" s="7"/>
      <c r="S37" s="7"/>
      <c r="T37" s="7"/>
      <c r="V37" s="7"/>
      <c r="W37" s="7"/>
      <c r="X37" s="7"/>
      <c r="Y37" s="7"/>
      <c r="Z37" s="7"/>
      <c r="AA37" s="7"/>
      <c r="AB37" s="51"/>
      <c r="AC37" s="7"/>
    </row>
    <row r="38" spans="1:29" ht="15" thickBot="1" x14ac:dyDescent="0.25">
      <c r="A38" s="53" t="str">
        <f>+ADMINISTRATIVOS!A58</f>
        <v>Paolo Gutiérrez</v>
      </c>
      <c r="B38" s="53" t="str">
        <f>+ADMINISTRATIVOS!B58</f>
        <v>Sibila Carreño</v>
      </c>
      <c r="C38" s="53" t="str">
        <f>+ADMINISTRATIVOS!C58</f>
        <v>Sibila Carreño</v>
      </c>
      <c r="D38" s="7"/>
      <c r="E38" s="51"/>
      <c r="F38" s="7"/>
      <c r="G38" s="7"/>
      <c r="H38" s="7"/>
      <c r="I38" s="7"/>
      <c r="J38" s="7"/>
      <c r="K38" s="7"/>
      <c r="L38" s="7"/>
      <c r="M38" s="7"/>
      <c r="N38" s="7"/>
      <c r="O38" s="7"/>
      <c r="P38" s="7"/>
      <c r="Q38" s="7"/>
      <c r="R38" s="7"/>
      <c r="S38" s="7"/>
      <c r="T38" s="7"/>
      <c r="V38" s="7"/>
      <c r="W38" s="7"/>
      <c r="X38" s="7"/>
      <c r="Y38" s="7"/>
      <c r="Z38" s="7"/>
      <c r="AA38" s="7"/>
      <c r="AB38" s="51"/>
      <c r="AC38" s="7"/>
    </row>
    <row r="39" spans="1:29" ht="15" thickBot="1" x14ac:dyDescent="0.25">
      <c r="A39" s="54" t="str">
        <f>+ADMINISTRATIVOS!A59</f>
        <v>Fecha: 23-02-2022</v>
      </c>
      <c r="B39" s="53" t="str">
        <f>+ADMINISTRATIVOS!B59</f>
        <v>Fecha: 23-02-2022</v>
      </c>
      <c r="C39" s="53" t="str">
        <f>+ADMINISTRATIVOS!C59</f>
        <v>Fecha: 23-02-2022</v>
      </c>
      <c r="D39" s="7"/>
      <c r="E39" s="51"/>
      <c r="F39" s="7"/>
      <c r="G39" s="7"/>
      <c r="H39" s="7"/>
      <c r="I39" s="7"/>
      <c r="J39" s="7"/>
      <c r="K39" s="7"/>
      <c r="L39" s="7"/>
      <c r="M39" s="7"/>
      <c r="N39" s="7"/>
      <c r="O39" s="7"/>
      <c r="P39" s="7"/>
      <c r="Q39" s="7"/>
      <c r="R39" s="7"/>
      <c r="S39" s="7"/>
      <c r="T39" s="7"/>
      <c r="V39" s="7"/>
      <c r="W39" s="7"/>
      <c r="X39" s="7"/>
      <c r="Y39" s="7"/>
      <c r="Z39" s="7"/>
      <c r="AA39" s="7"/>
      <c r="AB39" s="51"/>
      <c r="AC39" s="7"/>
    </row>
    <row r="40" spans="1:29" x14ac:dyDescent="0.2">
      <c r="A40" s="32"/>
      <c r="B40" s="32"/>
      <c r="C40" s="32"/>
      <c r="D40" s="32"/>
      <c r="E40" s="33"/>
      <c r="F40" s="32"/>
      <c r="G40" s="32"/>
      <c r="H40" s="32"/>
      <c r="I40" s="32"/>
      <c r="J40" s="32"/>
      <c r="K40" s="32"/>
      <c r="L40" s="32"/>
      <c r="M40" s="32"/>
      <c r="N40" s="32"/>
      <c r="O40" s="32"/>
      <c r="P40" s="32"/>
      <c r="Q40" s="32"/>
      <c r="R40" s="32"/>
      <c r="S40" s="32"/>
      <c r="T40" s="32"/>
      <c r="U40" s="172"/>
      <c r="V40" s="32"/>
      <c r="W40" s="32"/>
      <c r="X40" s="32"/>
      <c r="Y40" s="32"/>
      <c r="Z40" s="32"/>
      <c r="AA40" s="32"/>
      <c r="AB40" s="33"/>
      <c r="AC40" s="32"/>
    </row>
  </sheetData>
  <mergeCells count="25">
    <mergeCell ref="B6:B18"/>
    <mergeCell ref="C6:C18"/>
    <mergeCell ref="A29:AC29"/>
    <mergeCell ref="A31:D31"/>
    <mergeCell ref="C32:D32"/>
    <mergeCell ref="C33:D33"/>
    <mergeCell ref="A6:A18"/>
    <mergeCell ref="A19:A28"/>
    <mergeCell ref="C34:D34"/>
    <mergeCell ref="C35:D35"/>
    <mergeCell ref="L4:R4"/>
    <mergeCell ref="T4:V4"/>
    <mergeCell ref="W4:AA4"/>
    <mergeCell ref="AB4:AC4"/>
    <mergeCell ref="D6:D18"/>
    <mergeCell ref="A1:C2"/>
    <mergeCell ref="E1:AA2"/>
    <mergeCell ref="A4:A5"/>
    <mergeCell ref="B4:B5"/>
    <mergeCell ref="C4:C5"/>
    <mergeCell ref="D4:D5"/>
    <mergeCell ref="E4:E5"/>
    <mergeCell ref="F4:G4"/>
    <mergeCell ref="H4:H5"/>
    <mergeCell ref="I4:K4"/>
  </mergeCells>
  <conditionalFormatting sqref="R6:R10 R19:R28">
    <cfRule type="cellIs" dxfId="323" priority="45" stopIfTrue="1" operator="equal">
      <formula>"I"</formula>
    </cfRule>
    <cfRule type="cellIs" dxfId="322" priority="46" stopIfTrue="1" operator="equal">
      <formula>"II"</formula>
    </cfRule>
    <cfRule type="cellIs" dxfId="321" priority="47" stopIfTrue="1" operator="equal">
      <formula>"III"</formula>
    </cfRule>
  </conditionalFormatting>
  <conditionalFormatting sqref="R13">
    <cfRule type="cellIs" dxfId="320" priority="33" stopIfTrue="1" operator="equal">
      <formula>"I"</formula>
    </cfRule>
    <cfRule type="cellIs" dxfId="319" priority="34" stopIfTrue="1" operator="equal">
      <formula>"II"</formula>
    </cfRule>
    <cfRule type="cellIs" dxfId="318" priority="35" stopIfTrue="1" operator="equal">
      <formula>"III"</formula>
    </cfRule>
  </conditionalFormatting>
  <conditionalFormatting sqref="R14">
    <cfRule type="cellIs" dxfId="317" priority="30" stopIfTrue="1" operator="equal">
      <formula>"I"</formula>
    </cfRule>
    <cfRule type="cellIs" dxfId="316" priority="31" stopIfTrue="1" operator="equal">
      <formula>"II"</formula>
    </cfRule>
    <cfRule type="cellIs" dxfId="315" priority="32" stopIfTrue="1" operator="equal">
      <formula>"III"</formula>
    </cfRule>
  </conditionalFormatting>
  <conditionalFormatting sqref="R18">
    <cfRule type="cellIs" dxfId="314" priority="27" stopIfTrue="1" operator="equal">
      <formula>"I"</formula>
    </cfRule>
    <cfRule type="cellIs" dxfId="313" priority="28" stopIfTrue="1" operator="equal">
      <formula>"II"</formula>
    </cfRule>
    <cfRule type="cellIs" dxfId="312" priority="29" stopIfTrue="1" operator="equal">
      <formula>"III"</formula>
    </cfRule>
  </conditionalFormatting>
  <conditionalFormatting sqref="R16">
    <cfRule type="cellIs" dxfId="311" priority="24" stopIfTrue="1" operator="equal">
      <formula>"I"</formula>
    </cfRule>
    <cfRule type="cellIs" dxfId="310" priority="25" stopIfTrue="1" operator="equal">
      <formula>"II"</formula>
    </cfRule>
    <cfRule type="cellIs" dxfId="309" priority="26" stopIfTrue="1" operator="equal">
      <formula>"III"</formula>
    </cfRule>
  </conditionalFormatting>
  <conditionalFormatting sqref="R17">
    <cfRule type="cellIs" dxfId="308" priority="21" stopIfTrue="1" operator="equal">
      <formula>"I"</formula>
    </cfRule>
    <cfRule type="cellIs" dxfId="307" priority="22" stopIfTrue="1" operator="equal">
      <formula>"II"</formula>
    </cfRule>
    <cfRule type="cellIs" dxfId="306" priority="23" stopIfTrue="1" operator="equal">
      <formula>"III"</formula>
    </cfRule>
  </conditionalFormatting>
  <conditionalFormatting sqref="R11">
    <cfRule type="cellIs" dxfId="305" priority="15" stopIfTrue="1" operator="equal">
      <formula>"I"</formula>
    </cfRule>
    <cfRule type="cellIs" dxfId="304" priority="16" stopIfTrue="1" operator="equal">
      <formula>"II"</formula>
    </cfRule>
    <cfRule type="cellIs" dxfId="303" priority="17" stopIfTrue="1" operator="equal">
      <formula>"III"</formula>
    </cfRule>
  </conditionalFormatting>
  <conditionalFormatting sqref="R15">
    <cfRule type="cellIs" dxfId="302" priority="12" stopIfTrue="1" operator="equal">
      <formula>"I"</formula>
    </cfRule>
    <cfRule type="cellIs" dxfId="301" priority="13" stopIfTrue="1" operator="equal">
      <formula>"II"</formula>
    </cfRule>
    <cfRule type="cellIs" dxfId="300" priority="14" stopIfTrue="1" operator="equal">
      <formula>"III"</formula>
    </cfRule>
  </conditionalFormatting>
  <conditionalFormatting sqref="R12">
    <cfRule type="cellIs" dxfId="299" priority="9" stopIfTrue="1" operator="equal">
      <formula>"I"</formula>
    </cfRule>
    <cfRule type="cellIs" dxfId="298" priority="10" stopIfTrue="1" operator="equal">
      <formula>"II"</formula>
    </cfRule>
    <cfRule type="cellIs" dxfId="297" priority="11" stopIfTrue="1" operator="equal">
      <formula>"III"</formula>
    </cfRule>
  </conditionalFormatting>
  <conditionalFormatting sqref="Z19:Z28">
    <cfRule type="cellIs" dxfId="296" priority="4" stopIfTrue="1" operator="between">
      <formula>"NO"</formula>
      <formula>"NO"</formula>
    </cfRule>
    <cfRule type="cellIs" dxfId="295" priority="5" stopIfTrue="1" operator="between">
      <formula>"SI"</formula>
      <formula>"SI"</formula>
    </cfRule>
  </conditionalFormatting>
  <dataValidations count="14">
    <dataValidation type="list" allowBlank="1" showInputMessage="1" showErrorMessage="1" sqref="P9 P12:P28">
      <formula1>NC</formula1>
    </dataValidation>
    <dataValidation type="list" allowBlank="1" showInputMessage="1" showErrorMessage="1" sqref="M9 M6:M7 M12:M28">
      <formula1>NE</formula1>
    </dataValidation>
    <dataValidation type="list" allowBlank="1" showInputMessage="1" showErrorMessage="1" sqref="L9 L6:L7 L12:L28">
      <formula1>ND</formula1>
    </dataValidation>
    <dataValidation allowBlank="1" showInputMessage="1" showErrorMessage="1" prompt="10 MUY ALTO_x000a_6   ALTO_x000a_2   MEDIO_x000a_0   BAJO" sqref="L5"/>
    <dataValidation allowBlank="1" showInputMessage="1" showErrorMessage="1" prompt="4: Exposicion Continua_x000a_3: Exposición Frecuente_x000a_2: Exposición ocasional_x000a_1: Exposición esporádica" sqref="M5"/>
    <dataValidation allowBlank="1" showInputMessage="1" showErrorMessage="1" prompt="Muy Alto:40 -24_x000a_Alto: 20 - 10_x000a_Medio: 8 - 6_x000a_bajo 4 - 2" sqref="O5"/>
    <dataValidation allowBlank="1" showInputMessage="1" showErrorMessage="1" prompt="100:Muerte_x000a_60: Lesiones graves, invalidez_x000a_25:Lesiones con ILT_x000a_10:Lesiones que no requieren hospitalización" sqref="P5"/>
    <dataValidation allowBlank="1" showInputMessage="1" showErrorMessage="1" prompt="600 - 4000: I_x000a_150 - 500: II_x000a_40   -  120: III_x000a_20: IV" sqref="Q5"/>
    <dataValidation showDropDown="1" showInputMessage="1" showErrorMessage="1" sqref="H10"/>
    <dataValidation type="list" allowBlank="1" showInputMessage="1" showErrorMessage="1" sqref="M10 M8">
      <formula1>"1,2,3,4"</formula1>
    </dataValidation>
    <dataValidation type="list" allowBlank="1" showInputMessage="1" showErrorMessage="1" sqref="L10 L8">
      <formula1>"0,2,6,10"</formula1>
    </dataValidation>
    <dataValidation type="list" allowBlank="1" showInputMessage="1" showErrorMessage="1" sqref="P10">
      <formula1>#REF!</formula1>
    </dataValidation>
    <dataValidation type="list" allowBlank="1" showInputMessage="1" showErrorMessage="1" sqref="P6:P7">
      <formula1>"10,25,60,100"</formula1>
    </dataValidation>
    <dataValidation type="list" allowBlank="1" showInputMessage="1" showErrorMessage="1" sqref="P8">
      <formula1>#REF!</formula1>
    </dataValidation>
  </dataValidations>
  <pageMargins left="0.25" right="0.74803149606299213" top="0.23" bottom="0.98425196850393704" header="0" footer="0"/>
  <pageSetup scale="21" orientation="landscape"/>
  <headerFooter alignWithMargins="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C58"/>
  <sheetViews>
    <sheetView zoomScale="85" zoomScaleNormal="85" zoomScaleSheetLayoutView="55" workbookViewId="0">
      <selection activeCell="F37" sqref="F37"/>
    </sheetView>
  </sheetViews>
  <sheetFormatPr baseColWidth="10" defaultRowHeight="14.25" x14ac:dyDescent="0.2"/>
  <cols>
    <col min="1" max="1" width="21.140625" style="1" customWidth="1"/>
    <col min="2" max="2" width="25.42578125" style="1" customWidth="1"/>
    <col min="3" max="4" width="19" style="1" customWidth="1"/>
    <col min="5" max="5" width="6.7109375" style="2" customWidth="1"/>
    <col min="6" max="6" width="30.28515625" style="1" customWidth="1"/>
    <col min="7" max="7" width="25.42578125" style="1" customWidth="1"/>
    <col min="8" max="8" width="29.140625" style="1" customWidth="1"/>
    <col min="9" max="9" width="24.42578125" style="1" customWidth="1"/>
    <col min="10" max="10" width="21.28515625" style="1" customWidth="1"/>
    <col min="11" max="11" width="25.85546875" style="1" customWidth="1"/>
    <col min="12" max="12" width="8.42578125" style="1" customWidth="1"/>
    <col min="13" max="13" width="7.28515625" style="1" customWidth="1"/>
    <col min="14" max="14" width="6.42578125" style="1" customWidth="1"/>
    <col min="15" max="15" width="9.28515625" style="1" customWidth="1"/>
    <col min="16" max="16" width="7" style="1" customWidth="1"/>
    <col min="17" max="17" width="7.140625" style="1" customWidth="1"/>
    <col min="18" max="18" width="10" style="1" customWidth="1"/>
    <col min="19" max="19" width="19" style="1" customWidth="1"/>
    <col min="20" max="21" width="13.42578125" style="1" customWidth="1"/>
    <col min="22" max="22" width="13.7109375" style="1" customWidth="1"/>
    <col min="23" max="23" width="28.140625" style="1" customWidth="1"/>
    <col min="24" max="24" width="22.28515625" style="1" customWidth="1"/>
    <col min="25" max="25" width="27.42578125" style="1" customWidth="1"/>
    <col min="26" max="26" width="40.7109375" style="1" customWidth="1"/>
    <col min="27" max="27" width="33" style="1" customWidth="1"/>
    <col min="28" max="28" width="21" style="1" customWidth="1"/>
    <col min="29" max="29" width="21.85546875" style="1" customWidth="1"/>
    <col min="30" max="16384" width="11.42578125" style="1"/>
  </cols>
  <sheetData>
    <row r="1" spans="1:29" ht="45.75" customHeight="1" x14ac:dyDescent="0.2">
      <c r="A1" s="189"/>
      <c r="B1" s="189"/>
      <c r="C1" s="190"/>
      <c r="D1" s="198" t="str">
        <f>+ADMINISTRATIVOS!D1</f>
        <v>MATRÍZ DE RIESGOS LABORALES EPA CARTAGENA</v>
      </c>
      <c r="E1" s="199"/>
      <c r="F1" s="199"/>
      <c r="G1" s="199"/>
      <c r="H1" s="199"/>
      <c r="I1" s="199"/>
      <c r="J1" s="199"/>
      <c r="K1" s="199"/>
      <c r="L1" s="199"/>
      <c r="M1" s="199"/>
      <c r="N1" s="199"/>
      <c r="O1" s="199"/>
      <c r="P1" s="199"/>
      <c r="Q1" s="199"/>
      <c r="R1" s="199"/>
      <c r="S1" s="199"/>
      <c r="T1" s="199"/>
      <c r="U1" s="199"/>
      <c r="V1" s="199"/>
      <c r="W1" s="199"/>
      <c r="X1" s="199"/>
      <c r="Y1" s="199"/>
      <c r="Z1" s="199"/>
      <c r="AA1" s="200"/>
      <c r="AB1" s="61" t="s">
        <v>283</v>
      </c>
      <c r="AC1" s="61" t="s">
        <v>284</v>
      </c>
    </row>
    <row r="2" spans="1:29" ht="45" customHeight="1" x14ac:dyDescent="0.2">
      <c r="A2" s="191"/>
      <c r="B2" s="191"/>
      <c r="C2" s="192"/>
      <c r="D2" s="201"/>
      <c r="E2" s="202"/>
      <c r="F2" s="202"/>
      <c r="G2" s="202"/>
      <c r="H2" s="202"/>
      <c r="I2" s="202"/>
      <c r="J2" s="202"/>
      <c r="K2" s="202"/>
      <c r="L2" s="202"/>
      <c r="M2" s="202"/>
      <c r="N2" s="202"/>
      <c r="O2" s="202"/>
      <c r="P2" s="202"/>
      <c r="Q2" s="202"/>
      <c r="R2" s="202"/>
      <c r="S2" s="202"/>
      <c r="T2" s="202"/>
      <c r="U2" s="202"/>
      <c r="V2" s="202"/>
      <c r="W2" s="202"/>
      <c r="X2" s="202"/>
      <c r="Y2" s="202"/>
      <c r="Z2" s="202"/>
      <c r="AA2" s="203"/>
      <c r="AB2" s="8" t="s">
        <v>282</v>
      </c>
      <c r="AC2" s="8" t="s">
        <v>281</v>
      </c>
    </row>
    <row r="3" spans="1:29" s="7" customFormat="1" ht="13.5" customHeight="1" x14ac:dyDescent="0.2">
      <c r="A3" s="9"/>
      <c r="B3" s="48"/>
      <c r="C3" s="9"/>
      <c r="D3" s="46"/>
      <c r="E3" s="9"/>
      <c r="F3" s="9"/>
      <c r="G3" s="9"/>
      <c r="H3" s="9"/>
      <c r="I3" s="9"/>
      <c r="J3" s="9"/>
      <c r="K3" s="9"/>
      <c r="L3" s="9"/>
      <c r="M3" s="9"/>
      <c r="N3" s="9"/>
      <c r="O3" s="9"/>
      <c r="P3" s="9"/>
      <c r="Q3" s="9"/>
      <c r="R3" s="9"/>
      <c r="S3" s="9"/>
      <c r="T3" s="9"/>
      <c r="U3" s="138"/>
      <c r="V3" s="9"/>
      <c r="W3" s="9"/>
      <c r="X3" s="9"/>
      <c r="Y3" s="9"/>
      <c r="Z3" s="9"/>
      <c r="AA3" s="9"/>
      <c r="AB3" s="9"/>
      <c r="AC3" s="9"/>
    </row>
    <row r="4" spans="1:29" ht="37.5" customHeight="1" x14ac:dyDescent="0.2">
      <c r="A4" s="205" t="s">
        <v>237</v>
      </c>
      <c r="B4" s="205" t="s">
        <v>21</v>
      </c>
      <c r="C4" s="212" t="s">
        <v>18</v>
      </c>
      <c r="D4" s="212" t="s">
        <v>224</v>
      </c>
      <c r="E4" s="213" t="s">
        <v>34</v>
      </c>
      <c r="F4" s="204" t="s">
        <v>20</v>
      </c>
      <c r="G4" s="204"/>
      <c r="H4" s="205" t="s">
        <v>1</v>
      </c>
      <c r="I4" s="206" t="s">
        <v>2</v>
      </c>
      <c r="J4" s="206"/>
      <c r="K4" s="206"/>
      <c r="L4" s="211" t="s">
        <v>5</v>
      </c>
      <c r="M4" s="211"/>
      <c r="N4" s="211"/>
      <c r="O4" s="211"/>
      <c r="P4" s="211"/>
      <c r="Q4" s="211"/>
      <c r="R4" s="211"/>
      <c r="S4" s="23" t="s">
        <v>12</v>
      </c>
      <c r="T4" s="210" t="s">
        <v>14</v>
      </c>
      <c r="U4" s="210"/>
      <c r="V4" s="210"/>
      <c r="W4" s="211" t="s">
        <v>15</v>
      </c>
      <c r="X4" s="211"/>
      <c r="Y4" s="211"/>
      <c r="Z4" s="211"/>
      <c r="AA4" s="211"/>
      <c r="AB4" s="210" t="s">
        <v>31</v>
      </c>
      <c r="AC4" s="210"/>
    </row>
    <row r="5" spans="1:29" s="2" customFormat="1" ht="150.75" customHeight="1" x14ac:dyDescent="0.2">
      <c r="A5" s="205"/>
      <c r="B5" s="205"/>
      <c r="C5" s="205"/>
      <c r="D5" s="205"/>
      <c r="E5" s="214"/>
      <c r="F5" s="24" t="s">
        <v>19</v>
      </c>
      <c r="G5" s="24" t="s">
        <v>0</v>
      </c>
      <c r="H5" s="205"/>
      <c r="I5" s="25" t="s">
        <v>3</v>
      </c>
      <c r="J5" s="25" t="s">
        <v>4</v>
      </c>
      <c r="K5" s="25" t="s">
        <v>22</v>
      </c>
      <c r="L5" s="34" t="s">
        <v>6</v>
      </c>
      <c r="M5" s="34" t="s">
        <v>7</v>
      </c>
      <c r="N5" s="35" t="s">
        <v>24</v>
      </c>
      <c r="O5" s="35" t="s">
        <v>8</v>
      </c>
      <c r="P5" s="35" t="s">
        <v>9</v>
      </c>
      <c r="Q5" s="35" t="s">
        <v>10</v>
      </c>
      <c r="R5" s="35" t="s">
        <v>11</v>
      </c>
      <c r="S5" s="23" t="s">
        <v>13</v>
      </c>
      <c r="T5" s="26" t="s">
        <v>25</v>
      </c>
      <c r="U5" s="139" t="s">
        <v>564</v>
      </c>
      <c r="V5" s="26" t="s">
        <v>26</v>
      </c>
      <c r="W5" s="36" t="s">
        <v>16</v>
      </c>
      <c r="X5" s="36" t="s">
        <v>17</v>
      </c>
      <c r="Y5" s="23" t="s">
        <v>27</v>
      </c>
      <c r="Z5" s="23" t="s">
        <v>23</v>
      </c>
      <c r="AA5" s="23" t="s">
        <v>170</v>
      </c>
      <c r="AB5" s="26" t="s">
        <v>32</v>
      </c>
      <c r="AC5" s="26" t="s">
        <v>33</v>
      </c>
    </row>
    <row r="6" spans="1:29" s="3" customFormat="1" ht="72" customHeight="1" x14ac:dyDescent="0.25">
      <c r="A6" s="233" t="s">
        <v>287</v>
      </c>
      <c r="B6" s="182" t="s">
        <v>233</v>
      </c>
      <c r="C6" s="230" t="s">
        <v>202</v>
      </c>
      <c r="D6" s="230" t="s">
        <v>234</v>
      </c>
      <c r="E6" s="40" t="s">
        <v>78</v>
      </c>
      <c r="F6" s="38" t="s">
        <v>104</v>
      </c>
      <c r="G6" s="38" t="s">
        <v>105</v>
      </c>
      <c r="H6" s="38" t="s">
        <v>106</v>
      </c>
      <c r="I6" s="38" t="s">
        <v>107</v>
      </c>
      <c r="J6" s="38" t="s">
        <v>81</v>
      </c>
      <c r="K6" s="38" t="s">
        <v>108</v>
      </c>
      <c r="L6" s="38">
        <v>2</v>
      </c>
      <c r="M6" s="38">
        <v>3</v>
      </c>
      <c r="N6" s="40">
        <f>L6*M6</f>
        <v>6</v>
      </c>
      <c r="O6" s="40" t="str">
        <f>IF(N6&lt;=4,"BAJO",IF(N6=6,"MEDIO",IF(N6=8,"MEDIO",IF(N6=10,"ALTO",IF(N6=12,"ALTO",IF(N6=18,"ALTO",IF(N6=20,"ALTO",IF(N6&gt;=24,"MUY ALTO",0))))))))</f>
        <v>MEDIO</v>
      </c>
      <c r="P6" s="38">
        <v>10</v>
      </c>
      <c r="Q6" s="40">
        <f>N6*P6</f>
        <v>60</v>
      </c>
      <c r="R6" s="40" t="str">
        <f>IF(AND(Q6&gt;1,Q6&lt;=20),"IV",IF(AND(Q6&gt;=40,Q6&lt;=120),"III",IF(AND(Q6&gt;=150,Q6&lt;=500),"II",IF(AND(Q6&gt;=600,Q6&lt;=4000),"I","0"))))</f>
        <v>III</v>
      </c>
      <c r="S6" s="40" t="str">
        <f>IF(R6="III","ACEPTABLE CON CONTROL ESPECIFICO",IF(R6="IV","ACEPTABLE",IF(R6="II","NO ACEPTABLE",IF(R6="I","NO ACEPTABLE",0))))</f>
        <v>ACEPTABLE CON CONTROL ESPECIFICO</v>
      </c>
      <c r="T6" s="38" t="s">
        <v>28</v>
      </c>
      <c r="U6" s="38"/>
      <c r="V6" s="38">
        <v>12</v>
      </c>
      <c r="W6" s="38" t="s">
        <v>81</v>
      </c>
      <c r="X6" s="38" t="s">
        <v>81</v>
      </c>
      <c r="Y6" s="38" t="s">
        <v>107</v>
      </c>
      <c r="Z6" s="38" t="s">
        <v>158</v>
      </c>
      <c r="AA6" s="38" t="s">
        <v>81</v>
      </c>
      <c r="AB6" s="42" t="s">
        <v>280</v>
      </c>
      <c r="AC6" s="42" t="s">
        <v>123</v>
      </c>
    </row>
    <row r="7" spans="1:29" s="3" customFormat="1" ht="137.25" customHeight="1" x14ac:dyDescent="0.25">
      <c r="A7" s="234"/>
      <c r="B7" s="182"/>
      <c r="C7" s="230"/>
      <c r="D7" s="230"/>
      <c r="E7" s="137" t="s">
        <v>78</v>
      </c>
      <c r="F7" s="174" t="s">
        <v>110</v>
      </c>
      <c r="G7" s="174" t="s">
        <v>111</v>
      </c>
      <c r="H7" s="174" t="s">
        <v>489</v>
      </c>
      <c r="I7" s="38" t="s">
        <v>81</v>
      </c>
      <c r="J7" s="38" t="s">
        <v>81</v>
      </c>
      <c r="K7" s="38" t="s">
        <v>113</v>
      </c>
      <c r="L7" s="6">
        <v>2</v>
      </c>
      <c r="M7" s="6">
        <v>4</v>
      </c>
      <c r="N7" s="28">
        <f>L7*M7</f>
        <v>8</v>
      </c>
      <c r="O7" s="5" t="str">
        <f>IF(N7&lt;=4,"BAJO",IF(N7=6,"MEDIO",IF(N7=8,"MEDIO",IF(N7=10,"ALTO",IF(N7=12,"ALTO",IF(N7=18,"ALTO",IF(N7=20,"ALTO",IF(N7&gt;=24,"MUY ALTO",0))))))))</f>
        <v>MEDIO</v>
      </c>
      <c r="P7" s="6">
        <v>10</v>
      </c>
      <c r="Q7" s="28">
        <f>N7*P7</f>
        <v>80</v>
      </c>
      <c r="R7" s="29" t="str">
        <f>IF(AND(Q7&gt;1,Q7&lt;=20),"IV",IF(AND(Q7&gt;=40,Q7&lt;=120),"III",IF(AND(Q7&gt;=150,Q7&lt;=500),"II",IF(AND(Q7&gt;=600,Q7&lt;=4000),"I","0"))))</f>
        <v>III</v>
      </c>
      <c r="S7" s="5" t="str">
        <f>IF(R7="III","ACEPTABLE CON CONTROL ESPECIFICO",IF(R7="IV","ACEPTABLE",IF(R7="II","NO ACEPTABLE",IF(R7="I","NO ACEPTABLE",0))))</f>
        <v>ACEPTABLE CON CONTROL ESPECIFICO</v>
      </c>
      <c r="T7" s="6" t="s">
        <v>28</v>
      </c>
      <c r="U7" s="6"/>
      <c r="V7" s="6">
        <v>12</v>
      </c>
      <c r="W7" s="37" t="s">
        <v>81</v>
      </c>
      <c r="X7" s="37" t="s">
        <v>81</v>
      </c>
      <c r="Y7" s="37" t="s">
        <v>81</v>
      </c>
      <c r="Z7" s="37" t="s">
        <v>490</v>
      </c>
      <c r="AA7" s="37" t="s">
        <v>81</v>
      </c>
      <c r="AB7" s="30" t="s">
        <v>280</v>
      </c>
      <c r="AC7" s="30" t="s">
        <v>123</v>
      </c>
    </row>
    <row r="8" spans="1:29" s="3" customFormat="1" ht="72" customHeight="1" x14ac:dyDescent="0.25">
      <c r="A8" s="234"/>
      <c r="B8" s="182"/>
      <c r="C8" s="230"/>
      <c r="D8" s="230"/>
      <c r="E8" s="40" t="s">
        <v>78</v>
      </c>
      <c r="F8" s="39" t="s">
        <v>218</v>
      </c>
      <c r="G8" s="39" t="s">
        <v>105</v>
      </c>
      <c r="H8" s="39" t="s">
        <v>173</v>
      </c>
      <c r="I8" s="39" t="s">
        <v>182</v>
      </c>
      <c r="J8" s="39" t="s">
        <v>81</v>
      </c>
      <c r="K8" s="39" t="s">
        <v>183</v>
      </c>
      <c r="L8" s="38">
        <v>2</v>
      </c>
      <c r="M8" s="38">
        <v>3</v>
      </c>
      <c r="N8" s="40">
        <f t="shared" ref="N8:N14" si="0">L8*M8</f>
        <v>6</v>
      </c>
      <c r="O8" s="40" t="str">
        <f t="shared" ref="O8:O14" si="1">IF(N8&lt;=4,"BAJO",IF(N8=6,"MEDIO",IF(N8=8,"MEDIO",IF(N8=10,"ALTO",IF(N8=12,"ALTO",IF(N8=18,"ALTO",IF(N8=20,"ALTO",IF(N8&gt;=24,"MUY ALTO",0))))))))</f>
        <v>MEDIO</v>
      </c>
      <c r="P8" s="38">
        <v>10</v>
      </c>
      <c r="Q8" s="40">
        <f t="shared" ref="Q8:Q14" si="2">N8*P8</f>
        <v>60</v>
      </c>
      <c r="R8" s="40" t="str">
        <f t="shared" ref="R8:R14" si="3">IF(AND(Q8&gt;1,Q8&lt;=20),"IV",IF(AND(Q8&gt;=40,Q8&lt;=120),"III",IF(AND(Q8&gt;=150,Q8&lt;=500),"II",IF(AND(Q8&gt;=600,Q8&lt;=4000),"I","0"))))</f>
        <v>III</v>
      </c>
      <c r="S8" s="40" t="str">
        <f t="shared" ref="S8:S15" si="4">IF(R8="III","ACEPTABLE CON CONTROL ESPECIFICO",IF(R8="IV","ACEPTABLE",IF(R8="II","NO ACEPTABLE",IF(R8="I","NO ACEPTABLE",0))))</f>
        <v>ACEPTABLE CON CONTROL ESPECIFICO</v>
      </c>
      <c r="T8" s="38" t="s">
        <v>28</v>
      </c>
      <c r="U8" s="38"/>
      <c r="V8" s="38">
        <v>12</v>
      </c>
      <c r="W8" s="38" t="s">
        <v>81</v>
      </c>
      <c r="X8" s="39" t="s">
        <v>81</v>
      </c>
      <c r="Y8" s="39" t="s">
        <v>186</v>
      </c>
      <c r="Z8" s="39" t="s">
        <v>203</v>
      </c>
      <c r="AA8" s="39" t="s">
        <v>81</v>
      </c>
      <c r="AB8" s="42" t="s">
        <v>280</v>
      </c>
      <c r="AC8" s="42" t="s">
        <v>123</v>
      </c>
    </row>
    <row r="9" spans="1:29" s="3" customFormat="1" ht="72" customHeight="1" x14ac:dyDescent="0.25">
      <c r="A9" s="234"/>
      <c r="B9" s="182"/>
      <c r="C9" s="230"/>
      <c r="D9" s="230"/>
      <c r="E9" s="40" t="s">
        <v>78</v>
      </c>
      <c r="F9" s="39" t="s">
        <v>174</v>
      </c>
      <c r="G9" s="39" t="s">
        <v>191</v>
      </c>
      <c r="H9" s="39" t="s">
        <v>173</v>
      </c>
      <c r="I9" s="39" t="s">
        <v>182</v>
      </c>
      <c r="J9" s="39" t="s">
        <v>81</v>
      </c>
      <c r="K9" s="39" t="s">
        <v>183</v>
      </c>
      <c r="L9" s="38">
        <v>2</v>
      </c>
      <c r="M9" s="38">
        <v>3</v>
      </c>
      <c r="N9" s="40">
        <f t="shared" si="0"/>
        <v>6</v>
      </c>
      <c r="O9" s="40" t="str">
        <f t="shared" si="1"/>
        <v>MEDIO</v>
      </c>
      <c r="P9" s="38">
        <v>10</v>
      </c>
      <c r="Q9" s="40">
        <f t="shared" si="2"/>
        <v>60</v>
      </c>
      <c r="R9" s="40" t="str">
        <f t="shared" si="3"/>
        <v>III</v>
      </c>
      <c r="S9" s="40" t="str">
        <f t="shared" si="4"/>
        <v>ACEPTABLE CON CONTROL ESPECIFICO</v>
      </c>
      <c r="T9" s="38" t="s">
        <v>28</v>
      </c>
      <c r="U9" s="38"/>
      <c r="V9" s="38">
        <v>12</v>
      </c>
      <c r="W9" s="38" t="s">
        <v>81</v>
      </c>
      <c r="X9" s="39" t="s">
        <v>81</v>
      </c>
      <c r="Y9" s="39" t="s">
        <v>186</v>
      </c>
      <c r="Z9" s="39" t="s">
        <v>203</v>
      </c>
      <c r="AA9" s="39" t="s">
        <v>81</v>
      </c>
      <c r="AB9" s="42" t="s">
        <v>280</v>
      </c>
      <c r="AC9" s="42" t="s">
        <v>123</v>
      </c>
    </row>
    <row r="10" spans="1:29" s="3" customFormat="1" ht="72" customHeight="1" x14ac:dyDescent="0.25">
      <c r="A10" s="234"/>
      <c r="B10" s="182"/>
      <c r="C10" s="230"/>
      <c r="D10" s="230"/>
      <c r="E10" s="40" t="s">
        <v>78</v>
      </c>
      <c r="F10" s="39" t="s">
        <v>204</v>
      </c>
      <c r="G10" s="39" t="s">
        <v>175</v>
      </c>
      <c r="H10" s="39" t="s">
        <v>138</v>
      </c>
      <c r="I10" s="39" t="s">
        <v>81</v>
      </c>
      <c r="J10" s="39" t="s">
        <v>81</v>
      </c>
      <c r="K10" s="39" t="s">
        <v>139</v>
      </c>
      <c r="L10" s="38">
        <v>2</v>
      </c>
      <c r="M10" s="38">
        <v>3</v>
      </c>
      <c r="N10" s="40">
        <f t="shared" si="0"/>
        <v>6</v>
      </c>
      <c r="O10" s="40" t="str">
        <f t="shared" si="1"/>
        <v>MEDIO</v>
      </c>
      <c r="P10" s="38">
        <v>10</v>
      </c>
      <c r="Q10" s="40">
        <f t="shared" si="2"/>
        <v>60</v>
      </c>
      <c r="R10" s="40" t="str">
        <f t="shared" si="3"/>
        <v>III</v>
      </c>
      <c r="S10" s="40" t="str">
        <f t="shared" si="4"/>
        <v>ACEPTABLE CON CONTROL ESPECIFICO</v>
      </c>
      <c r="T10" s="38" t="s">
        <v>28</v>
      </c>
      <c r="U10" s="38"/>
      <c r="V10" s="38">
        <v>12</v>
      </c>
      <c r="W10" s="38" t="s">
        <v>81</v>
      </c>
      <c r="X10" s="39" t="s">
        <v>81</v>
      </c>
      <c r="Y10" s="39" t="s">
        <v>81</v>
      </c>
      <c r="Z10" s="39" t="s">
        <v>165</v>
      </c>
      <c r="AA10" s="39" t="s">
        <v>166</v>
      </c>
      <c r="AB10" s="42" t="s">
        <v>280</v>
      </c>
      <c r="AC10" s="42" t="s">
        <v>123</v>
      </c>
    </row>
    <row r="11" spans="1:29" s="3" customFormat="1" ht="72" customHeight="1" x14ac:dyDescent="0.25">
      <c r="A11" s="234"/>
      <c r="B11" s="182"/>
      <c r="C11" s="230"/>
      <c r="D11" s="230"/>
      <c r="E11" s="40" t="s">
        <v>78</v>
      </c>
      <c r="F11" s="39" t="s">
        <v>177</v>
      </c>
      <c r="G11" s="39" t="s">
        <v>176</v>
      </c>
      <c r="H11" s="39" t="s">
        <v>178</v>
      </c>
      <c r="I11" s="39" t="s">
        <v>81</v>
      </c>
      <c r="J11" s="39" t="s">
        <v>81</v>
      </c>
      <c r="K11" s="38" t="s">
        <v>144</v>
      </c>
      <c r="L11" s="38">
        <v>2</v>
      </c>
      <c r="M11" s="38">
        <v>3</v>
      </c>
      <c r="N11" s="40">
        <f t="shared" si="0"/>
        <v>6</v>
      </c>
      <c r="O11" s="40" t="str">
        <f t="shared" si="1"/>
        <v>MEDIO</v>
      </c>
      <c r="P11" s="38">
        <v>10</v>
      </c>
      <c r="Q11" s="40">
        <f t="shared" si="2"/>
        <v>60</v>
      </c>
      <c r="R11" s="40" t="str">
        <f t="shared" si="3"/>
        <v>III</v>
      </c>
      <c r="S11" s="40" t="str">
        <f t="shared" si="4"/>
        <v>ACEPTABLE CON CONTROL ESPECIFICO</v>
      </c>
      <c r="T11" s="38" t="s">
        <v>28</v>
      </c>
      <c r="U11" s="38"/>
      <c r="V11" s="38">
        <v>12</v>
      </c>
      <c r="W11" s="38" t="s">
        <v>81</v>
      </c>
      <c r="X11" s="39" t="s">
        <v>81</v>
      </c>
      <c r="Y11" s="38" t="s">
        <v>187</v>
      </c>
      <c r="Z11" s="39" t="s">
        <v>188</v>
      </c>
      <c r="AA11" s="39" t="s">
        <v>189</v>
      </c>
      <c r="AB11" s="42" t="s">
        <v>280</v>
      </c>
      <c r="AC11" s="42" t="s">
        <v>123</v>
      </c>
    </row>
    <row r="12" spans="1:29" s="3" customFormat="1" ht="92.25" customHeight="1" x14ac:dyDescent="0.25">
      <c r="A12" s="234"/>
      <c r="B12" s="182"/>
      <c r="C12" s="230"/>
      <c r="D12" s="230"/>
      <c r="E12" s="40" t="s">
        <v>78</v>
      </c>
      <c r="F12" s="39" t="s">
        <v>227</v>
      </c>
      <c r="G12" s="39" t="s">
        <v>179</v>
      </c>
      <c r="H12" s="39" t="s">
        <v>135</v>
      </c>
      <c r="I12" s="39" t="s">
        <v>184</v>
      </c>
      <c r="J12" s="39" t="s">
        <v>81</v>
      </c>
      <c r="K12" s="39" t="s">
        <v>137</v>
      </c>
      <c r="L12" s="38">
        <v>2</v>
      </c>
      <c r="M12" s="38">
        <v>3</v>
      </c>
      <c r="N12" s="40">
        <f t="shared" si="0"/>
        <v>6</v>
      </c>
      <c r="O12" s="40" t="str">
        <f t="shared" si="1"/>
        <v>MEDIO</v>
      </c>
      <c r="P12" s="38">
        <v>10</v>
      </c>
      <c r="Q12" s="40">
        <f t="shared" si="2"/>
        <v>60</v>
      </c>
      <c r="R12" s="40" t="str">
        <f t="shared" si="3"/>
        <v>III</v>
      </c>
      <c r="S12" s="40" t="str">
        <f t="shared" si="4"/>
        <v>ACEPTABLE CON CONTROL ESPECIFICO</v>
      </c>
      <c r="T12" s="38" t="s">
        <v>28</v>
      </c>
      <c r="U12" s="38"/>
      <c r="V12" s="38">
        <v>12</v>
      </c>
      <c r="W12" s="38" t="s">
        <v>81</v>
      </c>
      <c r="X12" s="38" t="s">
        <v>81</v>
      </c>
      <c r="Y12" s="38" t="s">
        <v>81</v>
      </c>
      <c r="Z12" s="39" t="s">
        <v>205</v>
      </c>
      <c r="AA12" s="39" t="s">
        <v>81</v>
      </c>
      <c r="AB12" s="42" t="s">
        <v>280</v>
      </c>
      <c r="AC12" s="42" t="s">
        <v>123</v>
      </c>
    </row>
    <row r="13" spans="1:29" s="3" customFormat="1" ht="72" customHeight="1" x14ac:dyDescent="0.25">
      <c r="A13" s="234"/>
      <c r="B13" s="182"/>
      <c r="C13" s="230"/>
      <c r="D13" s="230"/>
      <c r="E13" s="40" t="s">
        <v>78</v>
      </c>
      <c r="F13" s="39" t="s">
        <v>181</v>
      </c>
      <c r="G13" s="39" t="s">
        <v>180</v>
      </c>
      <c r="H13" s="39" t="s">
        <v>206</v>
      </c>
      <c r="I13" s="39" t="s">
        <v>81</v>
      </c>
      <c r="J13" s="39" t="s">
        <v>207</v>
      </c>
      <c r="K13" s="39" t="s">
        <v>185</v>
      </c>
      <c r="L13" s="38">
        <v>2</v>
      </c>
      <c r="M13" s="38">
        <v>3</v>
      </c>
      <c r="N13" s="40">
        <f t="shared" si="0"/>
        <v>6</v>
      </c>
      <c r="O13" s="40" t="str">
        <f t="shared" si="1"/>
        <v>MEDIO</v>
      </c>
      <c r="P13" s="38">
        <v>10</v>
      </c>
      <c r="Q13" s="40">
        <f t="shared" si="2"/>
        <v>60</v>
      </c>
      <c r="R13" s="40" t="str">
        <f t="shared" si="3"/>
        <v>III</v>
      </c>
      <c r="S13" s="40" t="str">
        <f t="shared" si="4"/>
        <v>ACEPTABLE CON CONTROL ESPECIFICO</v>
      </c>
      <c r="T13" s="38" t="s">
        <v>28</v>
      </c>
      <c r="U13" s="38"/>
      <c r="V13" s="38">
        <v>12</v>
      </c>
      <c r="W13" s="38" t="s">
        <v>81</v>
      </c>
      <c r="X13" s="39" t="s">
        <v>81</v>
      </c>
      <c r="Y13" s="39" t="s">
        <v>81</v>
      </c>
      <c r="Z13" s="39" t="s">
        <v>208</v>
      </c>
      <c r="AA13" s="39" t="s">
        <v>81</v>
      </c>
      <c r="AB13" s="42" t="s">
        <v>280</v>
      </c>
      <c r="AC13" s="42" t="s">
        <v>123</v>
      </c>
    </row>
    <row r="14" spans="1:29" s="3" customFormat="1" ht="69.75" customHeight="1" x14ac:dyDescent="0.25">
      <c r="A14" s="234"/>
      <c r="B14" s="182"/>
      <c r="C14" s="230"/>
      <c r="D14" s="230"/>
      <c r="E14" s="40" t="s">
        <v>78</v>
      </c>
      <c r="F14" s="38" t="s">
        <v>209</v>
      </c>
      <c r="G14" s="38" t="s">
        <v>84</v>
      </c>
      <c r="H14" s="38" t="s">
        <v>85</v>
      </c>
      <c r="I14" s="38" t="s">
        <v>86</v>
      </c>
      <c r="J14" s="38" t="s">
        <v>87</v>
      </c>
      <c r="K14" s="38" t="s">
        <v>88</v>
      </c>
      <c r="L14" s="43">
        <v>2</v>
      </c>
      <c r="M14" s="43">
        <v>2</v>
      </c>
      <c r="N14" s="41">
        <f t="shared" si="0"/>
        <v>4</v>
      </c>
      <c r="O14" s="41" t="str">
        <f t="shared" si="1"/>
        <v>BAJO</v>
      </c>
      <c r="P14" s="43">
        <v>25</v>
      </c>
      <c r="Q14" s="41">
        <f t="shared" si="2"/>
        <v>100</v>
      </c>
      <c r="R14" s="41" t="str">
        <f t="shared" si="3"/>
        <v>III</v>
      </c>
      <c r="S14" s="41" t="str">
        <f t="shared" si="4"/>
        <v>ACEPTABLE CON CONTROL ESPECIFICO</v>
      </c>
      <c r="T14" s="43" t="s">
        <v>30</v>
      </c>
      <c r="U14" s="140"/>
      <c r="V14" s="43">
        <v>12</v>
      </c>
      <c r="W14" s="38" t="s">
        <v>81</v>
      </c>
      <c r="X14" s="43" t="s">
        <v>81</v>
      </c>
      <c r="Y14" s="38" t="s">
        <v>81</v>
      </c>
      <c r="Z14" s="38" t="s">
        <v>152</v>
      </c>
      <c r="AA14" s="38" t="s">
        <v>153</v>
      </c>
      <c r="AB14" s="42" t="s">
        <v>280</v>
      </c>
      <c r="AC14" s="42" t="s">
        <v>123</v>
      </c>
    </row>
    <row r="15" spans="1:29" s="3" customFormat="1" ht="87" customHeight="1" x14ac:dyDescent="0.25">
      <c r="A15" s="234"/>
      <c r="B15" s="182"/>
      <c r="C15" s="230"/>
      <c r="D15" s="230"/>
      <c r="E15" s="40" t="s">
        <v>78</v>
      </c>
      <c r="F15" s="38" t="s">
        <v>94</v>
      </c>
      <c r="G15" s="38" t="s">
        <v>95</v>
      </c>
      <c r="H15" s="38" t="s">
        <v>96</v>
      </c>
      <c r="I15" s="38" t="s">
        <v>81</v>
      </c>
      <c r="J15" s="38" t="s">
        <v>81</v>
      </c>
      <c r="K15" s="38" t="s">
        <v>97</v>
      </c>
      <c r="L15" s="43">
        <v>2</v>
      </c>
      <c r="M15" s="43">
        <v>2</v>
      </c>
      <c r="N15" s="41">
        <v>4</v>
      </c>
      <c r="O15" s="41" t="str">
        <f>IF(N15&lt;=4,"BAJO",IF(N15=6,"MEDIO",IF(N15=8,"MEDIO",IF(N15=10,"ALTO",IF(N15=12,"ALTO",IF(N15=18,"ALTO",IF(N15=20,"ALTO",IF(N15&gt;=24,"MUY ALTO",0))))))))</f>
        <v>BAJO</v>
      </c>
      <c r="P15" s="43">
        <v>25</v>
      </c>
      <c r="Q15" s="41">
        <v>100</v>
      </c>
      <c r="R15" s="41" t="str">
        <f>IF(AND(Q15&gt;1,Q15&lt;=20),"IV",IF(AND(Q15&gt;=40,Q15&lt;=120),"III",IF(AND(Q15&gt;=150,Q15&lt;=500),"II",IF(AND(Q15&gt;=600,Q15&lt;=4000),"I","0"))))</f>
        <v>III</v>
      </c>
      <c r="S15" s="41" t="str">
        <f t="shared" si="4"/>
        <v>ACEPTABLE CON CONTROL ESPECIFICO</v>
      </c>
      <c r="T15" s="43" t="s">
        <v>28</v>
      </c>
      <c r="U15" s="140"/>
      <c r="V15" s="43">
        <v>12</v>
      </c>
      <c r="W15" s="38" t="s">
        <v>81</v>
      </c>
      <c r="X15" s="43" t="s">
        <v>81</v>
      </c>
      <c r="Y15" s="38" t="s">
        <v>81</v>
      </c>
      <c r="Z15" s="38" t="s">
        <v>81</v>
      </c>
      <c r="AA15" s="38" t="s">
        <v>81</v>
      </c>
      <c r="AB15" s="42" t="s">
        <v>280</v>
      </c>
      <c r="AC15" s="42" t="s">
        <v>123</v>
      </c>
    </row>
    <row r="16" spans="1:29" s="3" customFormat="1" ht="111.75" customHeight="1" x14ac:dyDescent="0.25">
      <c r="A16" s="234"/>
      <c r="B16" s="182"/>
      <c r="C16" s="230"/>
      <c r="D16" s="230"/>
      <c r="E16" s="40" t="s">
        <v>78</v>
      </c>
      <c r="F16" s="38" t="s">
        <v>114</v>
      </c>
      <c r="G16" s="38" t="s">
        <v>115</v>
      </c>
      <c r="H16" s="38" t="s">
        <v>116</v>
      </c>
      <c r="I16" s="38" t="s">
        <v>117</v>
      </c>
      <c r="J16" s="38" t="s">
        <v>118</v>
      </c>
      <c r="K16" s="38" t="s">
        <v>119</v>
      </c>
      <c r="L16" s="43">
        <v>2</v>
      </c>
      <c r="M16" s="43">
        <v>2</v>
      </c>
      <c r="N16" s="41">
        <f t="shared" ref="N16:N24" si="5">L16*M16</f>
        <v>4</v>
      </c>
      <c r="O16" s="41" t="str">
        <f>IF(N16&lt;=4,"BAJO",IF(N16=6,"MEDIO",IF(N16=8,"MEDIO",IF(N16=10,"ALTO",IF(N16=12,"ALTO",IF(N16=18,"ALTO",IF(N16=20,"ALTO",IF(N16&gt;=24,"MUY ALTO",0))))))))</f>
        <v>BAJO</v>
      </c>
      <c r="P16" s="43">
        <v>10</v>
      </c>
      <c r="Q16" s="41">
        <f t="shared" ref="Q16:Q24" si="6">N16*P16</f>
        <v>40</v>
      </c>
      <c r="R16" s="41" t="str">
        <f t="shared" ref="R16:R24" si="7">IF(AND(Q16&gt;1,Q16&lt;=20),"IV",IF(AND(Q16&gt;=40,Q16&lt;=120),"III",IF(AND(Q16&gt;=150,Q16&lt;=500),"II",IF(AND(Q16&gt;=600,Q16&lt;=4000),"I","0"))))</f>
        <v>III</v>
      </c>
      <c r="S16" s="41" t="str">
        <f>IF(R16="III","ACEPTABLE",IF(R16="IV","ACEPTABLE",IF(R16="II","NO ACEPTABLE",IF(R16="I","NO ACEPTABLE",0))))</f>
        <v>ACEPTABLE</v>
      </c>
      <c r="T16" s="43" t="s">
        <v>28</v>
      </c>
      <c r="U16" s="140"/>
      <c r="V16" s="43">
        <v>12</v>
      </c>
      <c r="W16" s="38" t="s">
        <v>81</v>
      </c>
      <c r="X16" s="43" t="s">
        <v>81</v>
      </c>
      <c r="Y16" s="38" t="s">
        <v>81</v>
      </c>
      <c r="Z16" s="38" t="s">
        <v>162</v>
      </c>
      <c r="AA16" s="38" t="s">
        <v>81</v>
      </c>
      <c r="AB16" s="42" t="s">
        <v>280</v>
      </c>
      <c r="AC16" s="42" t="s">
        <v>123</v>
      </c>
    </row>
    <row r="17" spans="1:29" s="4" customFormat="1" ht="93.75" customHeight="1" x14ac:dyDescent="0.25">
      <c r="A17" s="234"/>
      <c r="B17" s="182"/>
      <c r="C17" s="230"/>
      <c r="D17" s="230"/>
      <c r="E17" s="40" t="s">
        <v>78</v>
      </c>
      <c r="F17" s="39" t="s">
        <v>120</v>
      </c>
      <c r="G17" s="38" t="s">
        <v>121</v>
      </c>
      <c r="H17" s="38" t="s">
        <v>122</v>
      </c>
      <c r="I17" s="38" t="s">
        <v>81</v>
      </c>
      <c r="J17" s="38" t="s">
        <v>123</v>
      </c>
      <c r="K17" s="38" t="s">
        <v>124</v>
      </c>
      <c r="L17" s="43">
        <v>2</v>
      </c>
      <c r="M17" s="43">
        <v>3</v>
      </c>
      <c r="N17" s="41">
        <f t="shared" si="5"/>
        <v>6</v>
      </c>
      <c r="O17" s="41" t="s">
        <v>4</v>
      </c>
      <c r="P17" s="43">
        <v>10</v>
      </c>
      <c r="Q17" s="41">
        <f t="shared" si="6"/>
        <v>60</v>
      </c>
      <c r="R17" s="41" t="str">
        <f t="shared" si="7"/>
        <v>III</v>
      </c>
      <c r="S17" s="41" t="str">
        <f t="shared" ref="S17:S45" si="8">IF(R17="III","ACEPTABLE CON CONTROL ESPECIFICO",IF(R17="IV","ACEPTABLE",IF(R17="II","NO ACEPTABLE",IF(R17="I","NO ACEPTABLE",0))))</f>
        <v>ACEPTABLE CON CONTROL ESPECIFICO</v>
      </c>
      <c r="T17" s="43" t="s">
        <v>28</v>
      </c>
      <c r="U17" s="140"/>
      <c r="V17" s="43">
        <v>12</v>
      </c>
      <c r="W17" s="38" t="s">
        <v>81</v>
      </c>
      <c r="X17" s="43" t="s">
        <v>81</v>
      </c>
      <c r="Y17" s="38" t="s">
        <v>81</v>
      </c>
      <c r="Z17" s="38" t="s">
        <v>163</v>
      </c>
      <c r="AA17" s="38" t="s">
        <v>81</v>
      </c>
      <c r="AB17" s="42" t="s">
        <v>280</v>
      </c>
      <c r="AC17" s="42" t="s">
        <v>123</v>
      </c>
    </row>
    <row r="18" spans="1:29" s="4" customFormat="1" ht="93" customHeight="1" x14ac:dyDescent="0.25">
      <c r="A18" s="234"/>
      <c r="B18" s="182"/>
      <c r="C18" s="230"/>
      <c r="D18" s="230"/>
      <c r="E18" s="40" t="s">
        <v>78</v>
      </c>
      <c r="F18" s="39" t="s">
        <v>125</v>
      </c>
      <c r="G18" s="38" t="s">
        <v>109</v>
      </c>
      <c r="H18" s="38" t="s">
        <v>126</v>
      </c>
      <c r="I18" s="38" t="s">
        <v>81</v>
      </c>
      <c r="J18" s="38" t="s">
        <v>127</v>
      </c>
      <c r="K18" s="38" t="s">
        <v>128</v>
      </c>
      <c r="L18" s="43">
        <v>2</v>
      </c>
      <c r="M18" s="43">
        <v>3</v>
      </c>
      <c r="N18" s="41">
        <f t="shared" si="5"/>
        <v>6</v>
      </c>
      <c r="O18" s="41" t="s">
        <v>4</v>
      </c>
      <c r="P18" s="43">
        <v>10</v>
      </c>
      <c r="Q18" s="41">
        <f t="shared" si="6"/>
        <v>60</v>
      </c>
      <c r="R18" s="44" t="str">
        <f t="shared" si="7"/>
        <v>III</v>
      </c>
      <c r="S18" s="41" t="str">
        <f t="shared" si="8"/>
        <v>ACEPTABLE CON CONTROL ESPECIFICO</v>
      </c>
      <c r="T18" s="43" t="s">
        <v>28</v>
      </c>
      <c r="U18" s="140"/>
      <c r="V18" s="43">
        <v>12</v>
      </c>
      <c r="W18" s="38" t="s">
        <v>81</v>
      </c>
      <c r="X18" s="38" t="s">
        <v>81</v>
      </c>
      <c r="Y18" s="38" t="s">
        <v>81</v>
      </c>
      <c r="Z18" s="38" t="s">
        <v>253</v>
      </c>
      <c r="AA18" s="38" t="s">
        <v>81</v>
      </c>
      <c r="AB18" s="42" t="s">
        <v>280</v>
      </c>
      <c r="AC18" s="42" t="s">
        <v>123</v>
      </c>
    </row>
    <row r="19" spans="1:29" ht="108" customHeight="1" x14ac:dyDescent="0.2">
      <c r="A19" s="234"/>
      <c r="B19" s="182"/>
      <c r="C19" s="230"/>
      <c r="D19" s="230"/>
      <c r="E19" s="40" t="s">
        <v>78</v>
      </c>
      <c r="F19" s="39" t="s">
        <v>145</v>
      </c>
      <c r="G19" s="39" t="s">
        <v>171</v>
      </c>
      <c r="H19" s="39" t="s">
        <v>146</v>
      </c>
      <c r="I19" s="39" t="s">
        <v>81</v>
      </c>
      <c r="J19" s="39" t="s">
        <v>147</v>
      </c>
      <c r="K19" s="39" t="s">
        <v>148</v>
      </c>
      <c r="L19" s="43">
        <v>2</v>
      </c>
      <c r="M19" s="43">
        <v>4</v>
      </c>
      <c r="N19" s="41">
        <f t="shared" si="5"/>
        <v>8</v>
      </c>
      <c r="O19" s="41" t="str">
        <f t="shared" ref="O19:O25" si="9">IF(N19&lt;=4,"BAJO",IF(N19=6,"MEDIO",IF(N19=8,"MEDIO",IF(N19=10,"ALTO",IF(N19=12,"ALTO",IF(N19=18,"ALTO",IF(N19=20,"ALTO",IF(N19&gt;=24,"MUY ALTO",0))))))))</f>
        <v>MEDIO</v>
      </c>
      <c r="P19" s="43">
        <v>10</v>
      </c>
      <c r="Q19" s="41">
        <f t="shared" si="6"/>
        <v>80</v>
      </c>
      <c r="R19" s="41" t="str">
        <f t="shared" si="7"/>
        <v>III</v>
      </c>
      <c r="S19" s="41" t="str">
        <f t="shared" si="8"/>
        <v>ACEPTABLE CON CONTROL ESPECIFICO</v>
      </c>
      <c r="T19" s="43" t="s">
        <v>28</v>
      </c>
      <c r="U19" s="140"/>
      <c r="V19" s="43">
        <v>12</v>
      </c>
      <c r="W19" s="38" t="s">
        <v>81</v>
      </c>
      <c r="X19" s="43" t="s">
        <v>81</v>
      </c>
      <c r="Y19" s="38" t="s">
        <v>81</v>
      </c>
      <c r="Z19" s="39" t="s">
        <v>169</v>
      </c>
      <c r="AA19" s="38" t="s">
        <v>81</v>
      </c>
      <c r="AB19" s="42" t="s">
        <v>280</v>
      </c>
      <c r="AC19" s="42" t="s">
        <v>123</v>
      </c>
    </row>
    <row r="20" spans="1:29" ht="48" x14ac:dyDescent="0.2">
      <c r="A20" s="234"/>
      <c r="B20" s="182"/>
      <c r="C20" s="230"/>
      <c r="D20" s="230"/>
      <c r="E20" s="40" t="s">
        <v>78</v>
      </c>
      <c r="F20" s="39" t="s">
        <v>140</v>
      </c>
      <c r="G20" s="39" t="s">
        <v>141</v>
      </c>
      <c r="H20" s="38" t="s">
        <v>142</v>
      </c>
      <c r="I20" s="39" t="s">
        <v>143</v>
      </c>
      <c r="J20" s="39" t="s">
        <v>81</v>
      </c>
      <c r="K20" s="38" t="s">
        <v>144</v>
      </c>
      <c r="L20" s="43">
        <v>2</v>
      </c>
      <c r="M20" s="43">
        <v>4</v>
      </c>
      <c r="N20" s="41">
        <f t="shared" si="5"/>
        <v>8</v>
      </c>
      <c r="O20" s="41" t="str">
        <f t="shared" si="9"/>
        <v>MEDIO</v>
      </c>
      <c r="P20" s="43">
        <v>10</v>
      </c>
      <c r="Q20" s="41">
        <f t="shared" si="6"/>
        <v>80</v>
      </c>
      <c r="R20" s="41" t="str">
        <f t="shared" si="7"/>
        <v>III</v>
      </c>
      <c r="S20" s="41" t="str">
        <f t="shared" si="8"/>
        <v>ACEPTABLE CON CONTROL ESPECIFICO</v>
      </c>
      <c r="T20" s="43" t="s">
        <v>28</v>
      </c>
      <c r="U20" s="140"/>
      <c r="V20" s="43">
        <v>12</v>
      </c>
      <c r="W20" s="43" t="s">
        <v>81</v>
      </c>
      <c r="X20" s="43" t="s">
        <v>81</v>
      </c>
      <c r="Y20" s="38" t="s">
        <v>81</v>
      </c>
      <c r="Z20" s="38" t="s">
        <v>167</v>
      </c>
      <c r="AA20" s="39" t="s">
        <v>168</v>
      </c>
      <c r="AB20" s="42" t="s">
        <v>280</v>
      </c>
      <c r="AC20" s="42" t="s">
        <v>123</v>
      </c>
    </row>
    <row r="21" spans="1:29" s="3" customFormat="1" ht="147" customHeight="1" x14ac:dyDescent="0.25">
      <c r="A21" s="234"/>
      <c r="B21" s="182"/>
      <c r="C21" s="230"/>
      <c r="D21" s="230"/>
      <c r="E21" s="137" t="s">
        <v>78</v>
      </c>
      <c r="F21" s="174" t="s">
        <v>110</v>
      </c>
      <c r="G21" s="174" t="s">
        <v>111</v>
      </c>
      <c r="H21" s="174" t="s">
        <v>489</v>
      </c>
      <c r="I21" s="38" t="s">
        <v>81</v>
      </c>
      <c r="J21" s="38" t="s">
        <v>81</v>
      </c>
      <c r="K21" s="38" t="s">
        <v>113</v>
      </c>
      <c r="L21" s="6">
        <v>2</v>
      </c>
      <c r="M21" s="6">
        <v>4</v>
      </c>
      <c r="N21" s="28">
        <f t="shared" si="5"/>
        <v>8</v>
      </c>
      <c r="O21" s="5" t="str">
        <f t="shared" si="9"/>
        <v>MEDIO</v>
      </c>
      <c r="P21" s="6">
        <v>10</v>
      </c>
      <c r="Q21" s="28">
        <f t="shared" si="6"/>
        <v>80</v>
      </c>
      <c r="R21" s="29" t="str">
        <f t="shared" si="7"/>
        <v>III</v>
      </c>
      <c r="S21" s="5" t="str">
        <f t="shared" si="8"/>
        <v>ACEPTABLE CON CONTROL ESPECIFICO</v>
      </c>
      <c r="T21" s="6" t="s">
        <v>28</v>
      </c>
      <c r="U21" s="6"/>
      <c r="V21" s="6">
        <v>12</v>
      </c>
      <c r="W21" s="37" t="s">
        <v>81</v>
      </c>
      <c r="X21" s="37" t="s">
        <v>81</v>
      </c>
      <c r="Y21" s="37" t="s">
        <v>81</v>
      </c>
      <c r="Z21" s="37" t="s">
        <v>490</v>
      </c>
      <c r="AA21" s="37" t="s">
        <v>81</v>
      </c>
      <c r="AB21" s="30" t="s">
        <v>280</v>
      </c>
      <c r="AC21" s="30" t="s">
        <v>123</v>
      </c>
    </row>
    <row r="22" spans="1:29" ht="134.25" customHeight="1" x14ac:dyDescent="0.2">
      <c r="A22" s="234"/>
      <c r="B22" s="182"/>
      <c r="C22" s="230"/>
      <c r="D22" s="230"/>
      <c r="E22" s="40" t="s">
        <v>78</v>
      </c>
      <c r="F22" s="39" t="s">
        <v>616</v>
      </c>
      <c r="G22" s="39" t="s">
        <v>197</v>
      </c>
      <c r="H22" s="38" t="s">
        <v>198</v>
      </c>
      <c r="I22" s="39" t="s">
        <v>210</v>
      </c>
      <c r="J22" s="39" t="s">
        <v>81</v>
      </c>
      <c r="K22" s="38" t="s">
        <v>199</v>
      </c>
      <c r="L22" s="43">
        <v>6</v>
      </c>
      <c r="M22" s="43">
        <v>2</v>
      </c>
      <c r="N22" s="41">
        <f t="shared" si="5"/>
        <v>12</v>
      </c>
      <c r="O22" s="41" t="str">
        <f t="shared" si="9"/>
        <v>ALTO</v>
      </c>
      <c r="P22" s="43">
        <v>10</v>
      </c>
      <c r="Q22" s="41">
        <f>N22*P22</f>
        <v>120</v>
      </c>
      <c r="R22" s="41" t="str">
        <f>IF(AND(Q22&gt;1,Q22&lt;=20),"IV",IF(AND(Q22&gt;=40,Q22&lt;=120),"III",IF(AND(Q22&gt;=150,Q22&lt;=500),"II",IF(AND(Q22&gt;=600,Q22&lt;=4000),"I","0"))))</f>
        <v>III</v>
      </c>
      <c r="S22" s="41" t="str">
        <f t="shared" si="8"/>
        <v>ACEPTABLE CON CONTROL ESPECIFICO</v>
      </c>
      <c r="T22" s="43" t="s">
        <v>28</v>
      </c>
      <c r="U22" s="140"/>
      <c r="V22" s="43">
        <v>12</v>
      </c>
      <c r="W22" s="43" t="s">
        <v>200</v>
      </c>
      <c r="X22" s="43" t="s">
        <v>81</v>
      </c>
      <c r="Y22" s="38" t="s">
        <v>81</v>
      </c>
      <c r="Z22" s="38" t="s">
        <v>211</v>
      </c>
      <c r="AA22" s="39" t="s">
        <v>212</v>
      </c>
      <c r="AB22" s="42" t="s">
        <v>280</v>
      </c>
      <c r="AC22" s="42" t="s">
        <v>123</v>
      </c>
    </row>
    <row r="23" spans="1:29" s="3" customFormat="1" ht="88.5" customHeight="1" x14ac:dyDescent="0.25">
      <c r="A23" s="234"/>
      <c r="B23" s="182"/>
      <c r="C23" s="230"/>
      <c r="D23" s="230"/>
      <c r="E23" s="40" t="s">
        <v>78</v>
      </c>
      <c r="F23" s="38" t="s">
        <v>110</v>
      </c>
      <c r="G23" s="38" t="s">
        <v>111</v>
      </c>
      <c r="H23" s="38" t="s">
        <v>112</v>
      </c>
      <c r="I23" s="38" t="s">
        <v>81</v>
      </c>
      <c r="J23" s="38" t="s">
        <v>81</v>
      </c>
      <c r="K23" s="38" t="s">
        <v>113</v>
      </c>
      <c r="L23" s="43">
        <v>2</v>
      </c>
      <c r="M23" s="43">
        <v>4</v>
      </c>
      <c r="N23" s="41">
        <f t="shared" si="5"/>
        <v>8</v>
      </c>
      <c r="O23" s="41" t="str">
        <f t="shared" si="9"/>
        <v>MEDIO</v>
      </c>
      <c r="P23" s="43">
        <v>10</v>
      </c>
      <c r="Q23" s="41">
        <f t="shared" si="6"/>
        <v>80</v>
      </c>
      <c r="R23" s="41" t="str">
        <f t="shared" si="7"/>
        <v>III</v>
      </c>
      <c r="S23" s="41" t="str">
        <f t="shared" si="8"/>
        <v>ACEPTABLE CON CONTROL ESPECIFICO</v>
      </c>
      <c r="T23" s="43" t="s">
        <v>28</v>
      </c>
      <c r="U23" s="140"/>
      <c r="V23" s="43">
        <v>12</v>
      </c>
      <c r="W23" s="43" t="s">
        <v>81</v>
      </c>
      <c r="X23" s="43" t="s">
        <v>81</v>
      </c>
      <c r="Y23" s="38" t="s">
        <v>81</v>
      </c>
      <c r="Z23" s="38" t="s">
        <v>161</v>
      </c>
      <c r="AA23" s="38" t="s">
        <v>81</v>
      </c>
      <c r="AB23" s="42" t="s">
        <v>280</v>
      </c>
      <c r="AC23" s="42" t="s">
        <v>123</v>
      </c>
    </row>
    <row r="24" spans="1:29" s="3" customFormat="1" ht="101.25" customHeight="1" x14ac:dyDescent="0.25">
      <c r="A24" s="234"/>
      <c r="B24" s="231" t="s">
        <v>213</v>
      </c>
      <c r="C24" s="230"/>
      <c r="D24" s="230"/>
      <c r="E24" s="40" t="s">
        <v>78</v>
      </c>
      <c r="F24" s="39" t="s">
        <v>192</v>
      </c>
      <c r="G24" s="39" t="s">
        <v>105</v>
      </c>
      <c r="H24" s="39" t="s">
        <v>173</v>
      </c>
      <c r="I24" s="39" t="s">
        <v>182</v>
      </c>
      <c r="J24" s="39" t="s">
        <v>81</v>
      </c>
      <c r="K24" s="39" t="s">
        <v>183</v>
      </c>
      <c r="L24" s="38">
        <v>2</v>
      </c>
      <c r="M24" s="38">
        <v>3</v>
      </c>
      <c r="N24" s="40">
        <f t="shared" si="5"/>
        <v>6</v>
      </c>
      <c r="O24" s="40" t="str">
        <f t="shared" si="9"/>
        <v>MEDIO</v>
      </c>
      <c r="P24" s="38">
        <v>10</v>
      </c>
      <c r="Q24" s="40">
        <f t="shared" si="6"/>
        <v>60</v>
      </c>
      <c r="R24" s="40" t="str">
        <f t="shared" si="7"/>
        <v>III</v>
      </c>
      <c r="S24" s="40" t="str">
        <f t="shared" si="8"/>
        <v>ACEPTABLE CON CONTROL ESPECIFICO</v>
      </c>
      <c r="T24" s="38" t="s">
        <v>28</v>
      </c>
      <c r="U24" s="38"/>
      <c r="V24" s="38">
        <v>12</v>
      </c>
      <c r="W24" s="38" t="s">
        <v>81</v>
      </c>
      <c r="X24" s="39" t="s">
        <v>81</v>
      </c>
      <c r="Y24" s="39" t="s">
        <v>186</v>
      </c>
      <c r="Z24" s="39" t="s">
        <v>203</v>
      </c>
      <c r="AA24" s="39"/>
      <c r="AB24" s="42" t="s">
        <v>280</v>
      </c>
      <c r="AC24" s="42" t="s">
        <v>123</v>
      </c>
    </row>
    <row r="25" spans="1:29" s="3" customFormat="1" ht="88.5" customHeight="1" x14ac:dyDescent="0.25">
      <c r="A25" s="234"/>
      <c r="B25" s="231"/>
      <c r="C25" s="230"/>
      <c r="D25" s="230"/>
      <c r="E25" s="40" t="s">
        <v>78</v>
      </c>
      <c r="F25" s="38" t="s">
        <v>110</v>
      </c>
      <c r="G25" s="38" t="s">
        <v>111</v>
      </c>
      <c r="H25" s="38" t="s">
        <v>112</v>
      </c>
      <c r="I25" s="38" t="s">
        <v>81</v>
      </c>
      <c r="J25" s="38" t="s">
        <v>81</v>
      </c>
      <c r="K25" s="38" t="s">
        <v>113</v>
      </c>
      <c r="L25" s="43">
        <v>2</v>
      </c>
      <c r="M25" s="43">
        <v>4</v>
      </c>
      <c r="N25" s="41">
        <f t="shared" ref="N25:N34" si="10">L25*M25</f>
        <v>8</v>
      </c>
      <c r="O25" s="41" t="str">
        <f t="shared" si="9"/>
        <v>MEDIO</v>
      </c>
      <c r="P25" s="43">
        <v>10</v>
      </c>
      <c r="Q25" s="41">
        <f t="shared" ref="Q25:Q34" si="11">N25*P25</f>
        <v>80</v>
      </c>
      <c r="R25" s="41" t="str">
        <f t="shared" ref="R25:R34" si="12">IF(AND(Q25&gt;1,Q25&lt;=20),"IV",IF(AND(Q25&gt;=40,Q25&lt;=120),"III",IF(AND(Q25&gt;=150,Q25&lt;=500),"II",IF(AND(Q25&gt;=600,Q25&lt;=4000),"I","0"))))</f>
        <v>III</v>
      </c>
      <c r="S25" s="41" t="str">
        <f t="shared" si="8"/>
        <v>ACEPTABLE CON CONTROL ESPECIFICO</v>
      </c>
      <c r="T25" s="43" t="s">
        <v>28</v>
      </c>
      <c r="U25" s="140"/>
      <c r="V25" s="43">
        <v>12</v>
      </c>
      <c r="W25" s="43" t="s">
        <v>81</v>
      </c>
      <c r="X25" s="43" t="s">
        <v>81</v>
      </c>
      <c r="Y25" s="38" t="s">
        <v>81</v>
      </c>
      <c r="Z25" s="38" t="s">
        <v>161</v>
      </c>
      <c r="AA25" s="38" t="s">
        <v>81</v>
      </c>
      <c r="AB25" s="42" t="s">
        <v>280</v>
      </c>
      <c r="AC25" s="42" t="s">
        <v>123</v>
      </c>
    </row>
    <row r="26" spans="1:29" s="4" customFormat="1" ht="93" customHeight="1" x14ac:dyDescent="0.25">
      <c r="A26" s="234"/>
      <c r="B26" s="231"/>
      <c r="C26" s="230"/>
      <c r="D26" s="230"/>
      <c r="E26" s="137" t="s">
        <v>78</v>
      </c>
      <c r="F26" s="177" t="s">
        <v>522</v>
      </c>
      <c r="G26" s="174" t="s">
        <v>109</v>
      </c>
      <c r="H26" s="174" t="s">
        <v>523</v>
      </c>
      <c r="I26" s="174" t="s">
        <v>524</v>
      </c>
      <c r="J26" s="38" t="s">
        <v>81</v>
      </c>
      <c r="K26" s="38" t="s">
        <v>128</v>
      </c>
      <c r="L26" s="135">
        <v>2</v>
      </c>
      <c r="M26" s="135">
        <v>3</v>
      </c>
      <c r="N26" s="136">
        <f>L26*M26</f>
        <v>6</v>
      </c>
      <c r="O26" s="136" t="s">
        <v>4</v>
      </c>
      <c r="P26" s="135">
        <v>10</v>
      </c>
      <c r="Q26" s="136">
        <f>N26*P26</f>
        <v>60</v>
      </c>
      <c r="R26" s="44" t="str">
        <f>IF(AND(Q26&gt;1,Q26&lt;=20),"IV",IF(AND(Q26&gt;=40,Q26&lt;=120),"III",IF(AND(Q26&gt;=150,Q26&lt;=500),"II",IF(AND(Q26&gt;=600,Q26&lt;=4000),"I","0"))))</f>
        <v>III</v>
      </c>
      <c r="S26" s="136" t="str">
        <f>IF(R26="III","ACEPTABLE CON CONTROL ESPECIFICO",IF(R26="IV","ACEPTABLE",IF(R26="II","NO ACEPTABLE",IF(R26="I","NO ACEPTABLE",0))))</f>
        <v>ACEPTABLE CON CONTROL ESPECIFICO</v>
      </c>
      <c r="T26" s="135" t="s">
        <v>28</v>
      </c>
      <c r="U26" s="140"/>
      <c r="V26" s="135">
        <v>12</v>
      </c>
      <c r="W26" s="38" t="s">
        <v>81</v>
      </c>
      <c r="X26" s="38" t="s">
        <v>81</v>
      </c>
      <c r="Y26" s="38" t="s">
        <v>81</v>
      </c>
      <c r="Z26" s="38" t="s">
        <v>525</v>
      </c>
      <c r="AA26" s="38" t="s">
        <v>526</v>
      </c>
      <c r="AB26" s="42" t="s">
        <v>280</v>
      </c>
      <c r="AC26" s="42" t="s">
        <v>123</v>
      </c>
    </row>
    <row r="27" spans="1:29" s="4" customFormat="1" ht="93" customHeight="1" x14ac:dyDescent="0.25">
      <c r="A27" s="234"/>
      <c r="B27" s="231"/>
      <c r="C27" s="230"/>
      <c r="D27" s="230"/>
      <c r="E27" s="40" t="s">
        <v>78</v>
      </c>
      <c r="F27" s="39" t="s">
        <v>125</v>
      </c>
      <c r="G27" s="38" t="s">
        <v>109</v>
      </c>
      <c r="H27" s="38" t="s">
        <v>126</v>
      </c>
      <c r="I27" s="38" t="s">
        <v>81</v>
      </c>
      <c r="J27" s="38" t="s">
        <v>127</v>
      </c>
      <c r="K27" s="38" t="s">
        <v>128</v>
      </c>
      <c r="L27" s="43">
        <v>2</v>
      </c>
      <c r="M27" s="43">
        <v>3</v>
      </c>
      <c r="N27" s="41">
        <f t="shared" si="10"/>
        <v>6</v>
      </c>
      <c r="O27" s="41" t="s">
        <v>4</v>
      </c>
      <c r="P27" s="43">
        <v>10</v>
      </c>
      <c r="Q27" s="41">
        <f t="shared" si="11"/>
        <v>60</v>
      </c>
      <c r="R27" s="44" t="str">
        <f t="shared" si="12"/>
        <v>III</v>
      </c>
      <c r="S27" s="41" t="str">
        <f t="shared" si="8"/>
        <v>ACEPTABLE CON CONTROL ESPECIFICO</v>
      </c>
      <c r="T27" s="43" t="s">
        <v>28</v>
      </c>
      <c r="U27" s="140"/>
      <c r="V27" s="43">
        <v>12</v>
      </c>
      <c r="W27" s="38" t="s">
        <v>81</v>
      </c>
      <c r="X27" s="38" t="s">
        <v>81</v>
      </c>
      <c r="Y27" s="38" t="s">
        <v>81</v>
      </c>
      <c r="Z27" s="38" t="s">
        <v>253</v>
      </c>
      <c r="AA27" s="38" t="s">
        <v>81</v>
      </c>
      <c r="AB27" s="42" t="s">
        <v>280</v>
      </c>
      <c r="AC27" s="42" t="s">
        <v>123</v>
      </c>
    </row>
    <row r="28" spans="1:29" s="3" customFormat="1" ht="136.5" customHeight="1" x14ac:dyDescent="0.25">
      <c r="A28" s="234"/>
      <c r="B28" s="231"/>
      <c r="C28" s="230"/>
      <c r="D28" s="230"/>
      <c r="E28" s="137" t="s">
        <v>78</v>
      </c>
      <c r="F28" s="174" t="s">
        <v>110</v>
      </c>
      <c r="G28" s="174" t="s">
        <v>111</v>
      </c>
      <c r="H28" s="174" t="s">
        <v>489</v>
      </c>
      <c r="I28" s="38" t="s">
        <v>81</v>
      </c>
      <c r="J28" s="38" t="s">
        <v>81</v>
      </c>
      <c r="K28" s="38" t="s">
        <v>113</v>
      </c>
      <c r="L28" s="6">
        <v>2</v>
      </c>
      <c r="M28" s="6">
        <v>4</v>
      </c>
      <c r="N28" s="28">
        <f>L28*M28</f>
        <v>8</v>
      </c>
      <c r="O28" s="5" t="str">
        <f>IF(N28&lt;=4,"BAJO",IF(N28=6,"MEDIO",IF(N28=8,"MEDIO",IF(N28=10,"ALTO",IF(N28=12,"ALTO",IF(N28=18,"ALTO",IF(N28=20,"ALTO",IF(N28&gt;=24,"MUY ALTO",0))))))))</f>
        <v>MEDIO</v>
      </c>
      <c r="P28" s="6">
        <v>10</v>
      </c>
      <c r="Q28" s="28">
        <f>N28*P28</f>
        <v>80</v>
      </c>
      <c r="R28" s="29" t="str">
        <f>IF(AND(Q28&gt;1,Q28&lt;=20),"IV",IF(AND(Q28&gt;=40,Q28&lt;=120),"III",IF(AND(Q28&gt;=150,Q28&lt;=500),"II",IF(AND(Q28&gt;=600,Q28&lt;=4000),"I","0"))))</f>
        <v>III</v>
      </c>
      <c r="S28" s="5" t="str">
        <f>IF(R28="III","ACEPTABLE CON CONTROL ESPECIFICO",IF(R28="IV","ACEPTABLE",IF(R28="II","NO ACEPTABLE",IF(R28="I","NO ACEPTABLE",0))))</f>
        <v>ACEPTABLE CON CONTROL ESPECIFICO</v>
      </c>
      <c r="T28" s="6" t="s">
        <v>28</v>
      </c>
      <c r="U28" s="6"/>
      <c r="V28" s="6">
        <v>12</v>
      </c>
      <c r="W28" s="37" t="s">
        <v>81</v>
      </c>
      <c r="X28" s="37" t="s">
        <v>81</v>
      </c>
      <c r="Y28" s="37" t="s">
        <v>81</v>
      </c>
      <c r="Z28" s="37" t="s">
        <v>490</v>
      </c>
      <c r="AA28" s="37" t="s">
        <v>81</v>
      </c>
      <c r="AB28" s="30" t="s">
        <v>280</v>
      </c>
      <c r="AC28" s="30" t="s">
        <v>123</v>
      </c>
    </row>
    <row r="29" spans="1:29" s="4" customFormat="1" ht="117.75" customHeight="1" x14ac:dyDescent="0.25">
      <c r="A29" s="234"/>
      <c r="B29" s="231"/>
      <c r="C29" s="230"/>
      <c r="D29" s="230"/>
      <c r="E29" s="40" t="s">
        <v>78</v>
      </c>
      <c r="F29" s="39" t="s">
        <v>120</v>
      </c>
      <c r="G29" s="38" t="s">
        <v>121</v>
      </c>
      <c r="H29" s="38" t="s">
        <v>122</v>
      </c>
      <c r="I29" s="38" t="s">
        <v>81</v>
      </c>
      <c r="J29" s="38" t="s">
        <v>123</v>
      </c>
      <c r="K29" s="38" t="s">
        <v>193</v>
      </c>
      <c r="L29" s="43">
        <v>2</v>
      </c>
      <c r="M29" s="43">
        <v>3</v>
      </c>
      <c r="N29" s="41">
        <f t="shared" si="10"/>
        <v>6</v>
      </c>
      <c r="O29" s="41" t="s">
        <v>4</v>
      </c>
      <c r="P29" s="43">
        <v>10</v>
      </c>
      <c r="Q29" s="41">
        <f t="shared" si="11"/>
        <v>60</v>
      </c>
      <c r="R29" s="41" t="str">
        <f t="shared" si="12"/>
        <v>III</v>
      </c>
      <c r="S29" s="41" t="str">
        <f t="shared" si="8"/>
        <v>ACEPTABLE CON CONTROL ESPECIFICO</v>
      </c>
      <c r="T29" s="43" t="s">
        <v>28</v>
      </c>
      <c r="U29" s="140"/>
      <c r="V29" s="43">
        <v>12</v>
      </c>
      <c r="W29" s="43" t="s">
        <v>81</v>
      </c>
      <c r="X29" s="43" t="s">
        <v>81</v>
      </c>
      <c r="Y29" s="38" t="s">
        <v>81</v>
      </c>
      <c r="Z29" s="38" t="s">
        <v>163</v>
      </c>
      <c r="AA29" s="38" t="s">
        <v>81</v>
      </c>
      <c r="AB29" s="42" t="s">
        <v>280</v>
      </c>
      <c r="AC29" s="42" t="s">
        <v>123</v>
      </c>
    </row>
    <row r="30" spans="1:29" s="3" customFormat="1" ht="123" customHeight="1" x14ac:dyDescent="0.25">
      <c r="A30" s="234"/>
      <c r="B30" s="231"/>
      <c r="C30" s="230"/>
      <c r="D30" s="230"/>
      <c r="E30" s="40" t="s">
        <v>78</v>
      </c>
      <c r="F30" s="39" t="s">
        <v>214</v>
      </c>
      <c r="G30" s="39" t="s">
        <v>180</v>
      </c>
      <c r="H30" s="39" t="s">
        <v>215</v>
      </c>
      <c r="I30" s="38" t="s">
        <v>81</v>
      </c>
      <c r="J30" s="39" t="s">
        <v>194</v>
      </c>
      <c r="K30" s="39" t="s">
        <v>216</v>
      </c>
      <c r="L30" s="38">
        <v>2</v>
      </c>
      <c r="M30" s="38">
        <v>3</v>
      </c>
      <c r="N30" s="40">
        <f t="shared" si="10"/>
        <v>6</v>
      </c>
      <c r="O30" s="40" t="str">
        <f>IF(N30&lt;=4,"BAJO",IF(N30=6,"MEDIO",IF(N30=8,"MEDIO",IF(N30=10,"ALTO",IF(N30=12,"ALTO",IF(N30=18,"ALTO",IF(N30=20,"ALTO",IF(N30&gt;=24,"MUY ALTO",0))))))))</f>
        <v>MEDIO</v>
      </c>
      <c r="P30" s="38">
        <v>10</v>
      </c>
      <c r="Q30" s="40">
        <f t="shared" si="11"/>
        <v>60</v>
      </c>
      <c r="R30" s="40" t="str">
        <f t="shared" si="12"/>
        <v>III</v>
      </c>
      <c r="S30" s="40" t="str">
        <f t="shared" si="8"/>
        <v>ACEPTABLE CON CONTROL ESPECIFICO</v>
      </c>
      <c r="T30" s="38" t="s">
        <v>28</v>
      </c>
      <c r="U30" s="38"/>
      <c r="V30" s="38">
        <v>12</v>
      </c>
      <c r="W30" s="39" t="s">
        <v>81</v>
      </c>
      <c r="X30" s="39" t="s">
        <v>81</v>
      </c>
      <c r="Y30" s="39" t="s">
        <v>81</v>
      </c>
      <c r="Z30" s="39" t="s">
        <v>195</v>
      </c>
      <c r="AA30" s="39"/>
      <c r="AB30" s="42" t="s">
        <v>280</v>
      </c>
      <c r="AC30" s="42" t="s">
        <v>123</v>
      </c>
    </row>
    <row r="31" spans="1:29" s="3" customFormat="1" ht="91.5" customHeight="1" x14ac:dyDescent="0.25">
      <c r="A31" s="234"/>
      <c r="B31" s="232" t="s">
        <v>217</v>
      </c>
      <c r="C31" s="230"/>
      <c r="D31" s="230"/>
      <c r="E31" s="40" t="s">
        <v>78</v>
      </c>
      <c r="F31" s="39" t="s">
        <v>196</v>
      </c>
      <c r="G31" s="39" t="s">
        <v>180</v>
      </c>
      <c r="H31" s="39" t="s">
        <v>206</v>
      </c>
      <c r="I31" s="39" t="s">
        <v>81</v>
      </c>
      <c r="J31" s="39" t="s">
        <v>207</v>
      </c>
      <c r="K31" s="39" t="s">
        <v>185</v>
      </c>
      <c r="L31" s="38">
        <v>2</v>
      </c>
      <c r="M31" s="38">
        <v>3</v>
      </c>
      <c r="N31" s="40">
        <f t="shared" si="10"/>
        <v>6</v>
      </c>
      <c r="O31" s="40" t="str">
        <f>IF(N31&lt;=4,"BAJO",IF(N31=6,"MEDIO",IF(N31=8,"MEDIO",IF(N31=10,"ALTO",IF(N31=12,"ALTO",IF(N31=18,"ALTO",IF(N31=20,"ALTO",IF(N31&gt;=24,"MUY ALTO",0))))))))</f>
        <v>MEDIO</v>
      </c>
      <c r="P31" s="38">
        <v>10</v>
      </c>
      <c r="Q31" s="40">
        <f t="shared" si="11"/>
        <v>60</v>
      </c>
      <c r="R31" s="40" t="str">
        <f t="shared" si="12"/>
        <v>III</v>
      </c>
      <c r="S31" s="40" t="str">
        <f t="shared" si="8"/>
        <v>ACEPTABLE CON CONTROL ESPECIFICO</v>
      </c>
      <c r="T31" s="38" t="s">
        <v>28</v>
      </c>
      <c r="U31" s="38"/>
      <c r="V31" s="38">
        <v>12</v>
      </c>
      <c r="W31" s="39" t="s">
        <v>81</v>
      </c>
      <c r="X31" s="39" t="s">
        <v>81</v>
      </c>
      <c r="Y31" s="39" t="s">
        <v>81</v>
      </c>
      <c r="Z31" s="39" t="s">
        <v>208</v>
      </c>
      <c r="AA31" s="39"/>
      <c r="AB31" s="42" t="s">
        <v>280</v>
      </c>
      <c r="AC31" s="42" t="s">
        <v>123</v>
      </c>
    </row>
    <row r="32" spans="1:29" s="3" customFormat="1" ht="137.25" customHeight="1" x14ac:dyDescent="0.25">
      <c r="A32" s="234"/>
      <c r="B32" s="232"/>
      <c r="C32" s="230"/>
      <c r="D32" s="230"/>
      <c r="E32" s="137" t="s">
        <v>78</v>
      </c>
      <c r="F32" s="174" t="s">
        <v>110</v>
      </c>
      <c r="G32" s="174" t="s">
        <v>111</v>
      </c>
      <c r="H32" s="174" t="s">
        <v>489</v>
      </c>
      <c r="I32" s="38" t="s">
        <v>81</v>
      </c>
      <c r="J32" s="38" t="s">
        <v>81</v>
      </c>
      <c r="K32" s="38" t="s">
        <v>113</v>
      </c>
      <c r="L32" s="6">
        <v>2</v>
      </c>
      <c r="M32" s="6">
        <v>4</v>
      </c>
      <c r="N32" s="28">
        <f t="shared" si="10"/>
        <v>8</v>
      </c>
      <c r="O32" s="5" t="str">
        <f>IF(N32&lt;=4,"BAJO",IF(N32=6,"MEDIO",IF(N32=8,"MEDIO",IF(N32=10,"ALTO",IF(N32=12,"ALTO",IF(N32=18,"ALTO",IF(N32=20,"ALTO",IF(N32&gt;=24,"MUY ALTO",0))))))))</f>
        <v>MEDIO</v>
      </c>
      <c r="P32" s="6">
        <v>10</v>
      </c>
      <c r="Q32" s="28">
        <f t="shared" si="11"/>
        <v>80</v>
      </c>
      <c r="R32" s="29" t="str">
        <f t="shared" si="12"/>
        <v>III</v>
      </c>
      <c r="S32" s="5" t="str">
        <f t="shared" si="8"/>
        <v>ACEPTABLE CON CONTROL ESPECIFICO</v>
      </c>
      <c r="T32" s="6" t="s">
        <v>28</v>
      </c>
      <c r="U32" s="6"/>
      <c r="V32" s="6">
        <v>12</v>
      </c>
      <c r="W32" s="37" t="s">
        <v>81</v>
      </c>
      <c r="X32" s="37" t="s">
        <v>81</v>
      </c>
      <c r="Y32" s="37" t="s">
        <v>81</v>
      </c>
      <c r="Z32" s="37" t="s">
        <v>490</v>
      </c>
      <c r="AA32" s="37" t="s">
        <v>81</v>
      </c>
      <c r="AB32" s="30" t="s">
        <v>280</v>
      </c>
      <c r="AC32" s="30" t="s">
        <v>123</v>
      </c>
    </row>
    <row r="33" spans="1:29" s="4" customFormat="1" ht="93.75" customHeight="1" x14ac:dyDescent="0.25">
      <c r="A33" s="234"/>
      <c r="B33" s="232"/>
      <c r="C33" s="230"/>
      <c r="D33" s="230"/>
      <c r="E33" s="40" t="s">
        <v>78</v>
      </c>
      <c r="F33" s="39" t="s">
        <v>120</v>
      </c>
      <c r="G33" s="38" t="s">
        <v>121</v>
      </c>
      <c r="H33" s="38" t="s">
        <v>122</v>
      </c>
      <c r="I33" s="38" t="s">
        <v>81</v>
      </c>
      <c r="J33" s="38" t="s">
        <v>123</v>
      </c>
      <c r="K33" s="38" t="s">
        <v>124</v>
      </c>
      <c r="L33" s="43">
        <v>2</v>
      </c>
      <c r="M33" s="43">
        <v>3</v>
      </c>
      <c r="N33" s="41">
        <f t="shared" si="10"/>
        <v>6</v>
      </c>
      <c r="O33" s="41" t="s">
        <v>4</v>
      </c>
      <c r="P33" s="43">
        <v>10</v>
      </c>
      <c r="Q33" s="41">
        <f t="shared" si="11"/>
        <v>60</v>
      </c>
      <c r="R33" s="41" t="str">
        <f t="shared" si="12"/>
        <v>III</v>
      </c>
      <c r="S33" s="41" t="str">
        <f t="shared" si="8"/>
        <v>ACEPTABLE CON CONTROL ESPECIFICO</v>
      </c>
      <c r="T33" s="43" t="s">
        <v>28</v>
      </c>
      <c r="U33" s="140"/>
      <c r="V33" s="43">
        <v>12</v>
      </c>
      <c r="W33" s="43" t="s">
        <v>81</v>
      </c>
      <c r="X33" s="43" t="s">
        <v>81</v>
      </c>
      <c r="Y33" s="38" t="s">
        <v>81</v>
      </c>
      <c r="Z33" s="38" t="s">
        <v>163</v>
      </c>
      <c r="AA33" s="38" t="s">
        <v>81</v>
      </c>
      <c r="AB33" s="42" t="s">
        <v>280</v>
      </c>
      <c r="AC33" s="42" t="s">
        <v>123</v>
      </c>
    </row>
    <row r="34" spans="1:29" s="3" customFormat="1" ht="102.75" customHeight="1" x14ac:dyDescent="0.25">
      <c r="A34" s="234"/>
      <c r="B34" s="232"/>
      <c r="C34" s="230"/>
      <c r="D34" s="230"/>
      <c r="E34" s="40" t="s">
        <v>78</v>
      </c>
      <c r="F34" s="39" t="s">
        <v>204</v>
      </c>
      <c r="G34" s="39" t="s">
        <v>175</v>
      </c>
      <c r="H34" s="39" t="s">
        <v>138</v>
      </c>
      <c r="I34" s="39" t="s">
        <v>81</v>
      </c>
      <c r="J34" s="39" t="s">
        <v>81</v>
      </c>
      <c r="K34" s="39" t="s">
        <v>139</v>
      </c>
      <c r="L34" s="38">
        <v>2</v>
      </c>
      <c r="M34" s="38">
        <v>3</v>
      </c>
      <c r="N34" s="40">
        <f t="shared" si="10"/>
        <v>6</v>
      </c>
      <c r="O34" s="40" t="str">
        <f>IF(N34&lt;=4,"BAJO",IF(N34=6,"MEDIO",IF(N34=8,"MEDIO",IF(N34=10,"ALTO",IF(N34=12,"ALTO",IF(N34=18,"ALTO",IF(N34=20,"ALTO",IF(N34&gt;=24,"MUY ALTO",0))))))))</f>
        <v>MEDIO</v>
      </c>
      <c r="P34" s="38">
        <v>10</v>
      </c>
      <c r="Q34" s="40">
        <f t="shared" si="11"/>
        <v>60</v>
      </c>
      <c r="R34" s="40" t="str">
        <f t="shared" si="12"/>
        <v>III</v>
      </c>
      <c r="S34" s="40" t="str">
        <f t="shared" si="8"/>
        <v>ACEPTABLE CON CONTROL ESPECIFICO</v>
      </c>
      <c r="T34" s="38" t="s">
        <v>28</v>
      </c>
      <c r="U34" s="38"/>
      <c r="V34" s="38">
        <v>12</v>
      </c>
      <c r="W34" s="39" t="s">
        <v>81</v>
      </c>
      <c r="X34" s="39" t="s">
        <v>81</v>
      </c>
      <c r="Y34" s="39" t="s">
        <v>81</v>
      </c>
      <c r="Z34" s="39" t="s">
        <v>165</v>
      </c>
      <c r="AA34" s="39" t="s">
        <v>166</v>
      </c>
      <c r="AB34" s="42" t="s">
        <v>280</v>
      </c>
      <c r="AC34" s="42" t="s">
        <v>123</v>
      </c>
    </row>
    <row r="35" spans="1:29" s="4" customFormat="1" ht="93" customHeight="1" x14ac:dyDescent="0.25">
      <c r="A35" s="235"/>
      <c r="B35" s="232"/>
      <c r="C35" s="230"/>
      <c r="D35" s="230"/>
      <c r="E35" s="40" t="s">
        <v>78</v>
      </c>
      <c r="F35" s="39" t="s">
        <v>125</v>
      </c>
      <c r="G35" s="38" t="s">
        <v>109</v>
      </c>
      <c r="H35" s="38" t="s">
        <v>126</v>
      </c>
      <c r="I35" s="38" t="s">
        <v>81</v>
      </c>
      <c r="J35" s="38" t="s">
        <v>127</v>
      </c>
      <c r="K35" s="38" t="s">
        <v>128</v>
      </c>
      <c r="L35" s="43">
        <v>2</v>
      </c>
      <c r="M35" s="43">
        <v>3</v>
      </c>
      <c r="N35" s="41">
        <f>L35*M35</f>
        <v>6</v>
      </c>
      <c r="O35" s="41" t="s">
        <v>4</v>
      </c>
      <c r="P35" s="43">
        <v>10</v>
      </c>
      <c r="Q35" s="41">
        <f>N35*P35</f>
        <v>60</v>
      </c>
      <c r="R35" s="44" t="str">
        <f>IF(AND(Q35&gt;1,Q35&lt;=20),"IV",IF(AND(Q35&gt;=40,Q35&lt;=120),"III",IF(AND(Q35&gt;=150,Q35&lt;=500),"II",IF(AND(Q35&gt;=600,Q35&lt;=4000),"I","0"))))</f>
        <v>III</v>
      </c>
      <c r="S35" s="41" t="str">
        <f t="shared" si="8"/>
        <v>ACEPTABLE CON CONTROL ESPECIFICO</v>
      </c>
      <c r="T35" s="43" t="s">
        <v>28</v>
      </c>
      <c r="U35" s="140"/>
      <c r="V35" s="43">
        <v>12</v>
      </c>
      <c r="W35" s="38" t="s">
        <v>81</v>
      </c>
      <c r="X35" s="38" t="s">
        <v>81</v>
      </c>
      <c r="Y35" s="38" t="s">
        <v>81</v>
      </c>
      <c r="Z35" s="38" t="s">
        <v>253</v>
      </c>
      <c r="AA35" s="38" t="s">
        <v>160</v>
      </c>
      <c r="AB35" s="42" t="s">
        <v>280</v>
      </c>
      <c r="AC35" s="42" t="s">
        <v>123</v>
      </c>
    </row>
    <row r="36" spans="1:29" ht="48" customHeight="1" x14ac:dyDescent="0.2">
      <c r="A36" s="187"/>
      <c r="B36" s="142" t="s">
        <v>566</v>
      </c>
      <c r="C36" s="142" t="s">
        <v>236</v>
      </c>
      <c r="D36" s="142" t="s">
        <v>565</v>
      </c>
      <c r="E36" s="143" t="s">
        <v>567</v>
      </c>
      <c r="F36" s="161" t="s">
        <v>529</v>
      </c>
      <c r="G36" s="144" t="s">
        <v>530</v>
      </c>
      <c r="H36" s="144" t="s">
        <v>531</v>
      </c>
      <c r="I36" s="144" t="s">
        <v>552</v>
      </c>
      <c r="J36" s="144" t="s">
        <v>465</v>
      </c>
      <c r="K36" s="144" t="s">
        <v>553</v>
      </c>
      <c r="L36" s="145">
        <v>2</v>
      </c>
      <c r="M36" s="145">
        <v>2</v>
      </c>
      <c r="N36" s="146">
        <f t="shared" ref="N36:N45" si="13">L36*M36</f>
        <v>4</v>
      </c>
      <c r="O36" s="147" t="str">
        <f t="shared" ref="O36:O45" si="14">IF(N36&lt;=4,"BAJO",IF(N36=6,"MEDIO",IF(N36=8,"MEDIO",IF(N36=10,"ALTO",IF(N36=12,"ALTO",IF(N36=18,"ALTO",IF(N36=20,"ALTO",IF(N36&gt;=24,"MUY ALTO",0))))))))</f>
        <v>BAJO</v>
      </c>
      <c r="P36" s="145">
        <v>10</v>
      </c>
      <c r="Q36" s="146">
        <f t="shared" ref="Q36:Q45" si="15">N36*P36</f>
        <v>40</v>
      </c>
      <c r="R36" s="148" t="str">
        <f t="shared" ref="R36:R45" si="16">IF(AND(Q36&gt;1,Q36&lt;=20),"IV",IF(AND(Q36&gt;=40,Q36&lt;=120),"III",IF(AND(Q36&gt;=150,Q36&lt;=500),"II",IF(AND(Q36&gt;=600,Q36&lt;=4000),"I","0"))))</f>
        <v>III</v>
      </c>
      <c r="S36" s="147" t="str">
        <f t="shared" si="8"/>
        <v>ACEPTABLE CON CONTROL ESPECIFICO</v>
      </c>
      <c r="T36" s="145" t="s">
        <v>28</v>
      </c>
      <c r="U36" s="154" t="s">
        <v>78</v>
      </c>
      <c r="V36" s="145">
        <v>12</v>
      </c>
      <c r="W36" s="151" t="s">
        <v>465</v>
      </c>
      <c r="X36" s="151" t="s">
        <v>465</v>
      </c>
      <c r="Y36" s="151" t="s">
        <v>465</v>
      </c>
      <c r="Z36" s="168" t="s">
        <v>563</v>
      </c>
      <c r="AA36" s="171"/>
      <c r="AB36" s="169"/>
      <c r="AC36" s="150"/>
    </row>
    <row r="37" spans="1:29" ht="48" customHeight="1" x14ac:dyDescent="0.2">
      <c r="A37" s="187"/>
      <c r="B37" s="142" t="s">
        <v>566</v>
      </c>
      <c r="C37" s="142" t="s">
        <v>236</v>
      </c>
      <c r="D37" s="142" t="s">
        <v>565</v>
      </c>
      <c r="E37" s="143" t="s">
        <v>567</v>
      </c>
      <c r="F37" s="161" t="s">
        <v>532</v>
      </c>
      <c r="G37" s="144" t="s">
        <v>533</v>
      </c>
      <c r="H37" s="144" t="s">
        <v>534</v>
      </c>
      <c r="I37" s="144" t="s">
        <v>465</v>
      </c>
      <c r="J37" s="144" t="s">
        <v>465</v>
      </c>
      <c r="K37" s="144" t="s">
        <v>553</v>
      </c>
      <c r="L37" s="145">
        <v>2</v>
      </c>
      <c r="M37" s="145">
        <v>1</v>
      </c>
      <c r="N37" s="146">
        <f t="shared" si="13"/>
        <v>2</v>
      </c>
      <c r="O37" s="147" t="str">
        <f t="shared" si="14"/>
        <v>BAJO</v>
      </c>
      <c r="P37" s="145">
        <v>10</v>
      </c>
      <c r="Q37" s="146">
        <f t="shared" si="15"/>
        <v>20</v>
      </c>
      <c r="R37" s="148" t="str">
        <f t="shared" si="16"/>
        <v>IV</v>
      </c>
      <c r="S37" s="147" t="str">
        <f t="shared" si="8"/>
        <v>ACEPTABLE</v>
      </c>
      <c r="T37" s="145" t="s">
        <v>28</v>
      </c>
      <c r="U37" s="154" t="s">
        <v>78</v>
      </c>
      <c r="V37" s="145">
        <v>12</v>
      </c>
      <c r="W37" s="151" t="s">
        <v>465</v>
      </c>
      <c r="X37" s="151" t="s">
        <v>465</v>
      </c>
      <c r="Y37" s="151" t="s">
        <v>465</v>
      </c>
      <c r="Z37" s="168" t="s">
        <v>563</v>
      </c>
      <c r="AA37" s="171"/>
      <c r="AB37" s="169"/>
      <c r="AC37" s="150"/>
    </row>
    <row r="38" spans="1:29" ht="48" customHeight="1" x14ac:dyDescent="0.2">
      <c r="A38" s="187"/>
      <c r="B38" s="142" t="s">
        <v>566</v>
      </c>
      <c r="C38" s="142" t="s">
        <v>236</v>
      </c>
      <c r="D38" s="142" t="s">
        <v>565</v>
      </c>
      <c r="E38" s="143" t="s">
        <v>567</v>
      </c>
      <c r="F38" s="161" t="s">
        <v>535</v>
      </c>
      <c r="G38" s="144" t="s">
        <v>533</v>
      </c>
      <c r="H38" s="144" t="s">
        <v>536</v>
      </c>
      <c r="I38" s="144" t="s">
        <v>554</v>
      </c>
      <c r="J38" s="144" t="s">
        <v>465</v>
      </c>
      <c r="K38" s="144" t="s">
        <v>553</v>
      </c>
      <c r="L38" s="145">
        <v>2</v>
      </c>
      <c r="M38" s="145">
        <v>2</v>
      </c>
      <c r="N38" s="146">
        <f t="shared" si="13"/>
        <v>4</v>
      </c>
      <c r="O38" s="147" t="str">
        <f t="shared" si="14"/>
        <v>BAJO</v>
      </c>
      <c r="P38" s="145">
        <v>10</v>
      </c>
      <c r="Q38" s="146">
        <f t="shared" si="15"/>
        <v>40</v>
      </c>
      <c r="R38" s="148" t="str">
        <f t="shared" si="16"/>
        <v>III</v>
      </c>
      <c r="S38" s="147" t="str">
        <f t="shared" si="8"/>
        <v>ACEPTABLE CON CONTROL ESPECIFICO</v>
      </c>
      <c r="T38" s="145" t="s">
        <v>28</v>
      </c>
      <c r="U38" s="154" t="s">
        <v>78</v>
      </c>
      <c r="V38" s="145">
        <v>12</v>
      </c>
      <c r="W38" s="151" t="s">
        <v>465</v>
      </c>
      <c r="X38" s="151" t="s">
        <v>465</v>
      </c>
      <c r="Y38" s="151" t="s">
        <v>465</v>
      </c>
      <c r="Z38" s="168" t="s">
        <v>563</v>
      </c>
      <c r="AA38" s="171"/>
      <c r="AB38" s="169"/>
      <c r="AC38" s="150"/>
    </row>
    <row r="39" spans="1:29" ht="48" customHeight="1" x14ac:dyDescent="0.2">
      <c r="A39" s="187"/>
      <c r="B39" s="142" t="s">
        <v>566</v>
      </c>
      <c r="C39" s="142" t="s">
        <v>236</v>
      </c>
      <c r="D39" s="142" t="s">
        <v>565</v>
      </c>
      <c r="E39" s="143" t="s">
        <v>567</v>
      </c>
      <c r="F39" s="161" t="s">
        <v>537</v>
      </c>
      <c r="G39" s="144" t="s">
        <v>538</v>
      </c>
      <c r="H39" s="144" t="s">
        <v>539</v>
      </c>
      <c r="I39" s="144" t="s">
        <v>555</v>
      </c>
      <c r="J39" s="144" t="s">
        <v>465</v>
      </c>
      <c r="K39" s="144" t="s">
        <v>553</v>
      </c>
      <c r="L39" s="145">
        <v>2</v>
      </c>
      <c r="M39" s="145">
        <v>4</v>
      </c>
      <c r="N39" s="146">
        <f t="shared" si="13"/>
        <v>8</v>
      </c>
      <c r="O39" s="147" t="str">
        <f t="shared" si="14"/>
        <v>MEDIO</v>
      </c>
      <c r="P39" s="145">
        <v>10</v>
      </c>
      <c r="Q39" s="146">
        <f t="shared" si="15"/>
        <v>80</v>
      </c>
      <c r="R39" s="148" t="str">
        <f t="shared" si="16"/>
        <v>III</v>
      </c>
      <c r="S39" s="147" t="str">
        <f t="shared" si="8"/>
        <v>ACEPTABLE CON CONTROL ESPECIFICO</v>
      </c>
      <c r="T39" s="145" t="s">
        <v>28</v>
      </c>
      <c r="U39" s="154" t="s">
        <v>78</v>
      </c>
      <c r="V39" s="145">
        <v>12</v>
      </c>
      <c r="W39" s="151" t="s">
        <v>465</v>
      </c>
      <c r="X39" s="151" t="s">
        <v>465</v>
      </c>
      <c r="Y39" s="151" t="s">
        <v>465</v>
      </c>
      <c r="Z39" s="168" t="s">
        <v>563</v>
      </c>
      <c r="AA39" s="171"/>
      <c r="AB39" s="169"/>
      <c r="AC39" s="150"/>
    </row>
    <row r="40" spans="1:29" ht="48" customHeight="1" x14ac:dyDescent="0.2">
      <c r="A40" s="187"/>
      <c r="B40" s="142" t="s">
        <v>566</v>
      </c>
      <c r="C40" s="142" t="s">
        <v>236</v>
      </c>
      <c r="D40" s="142" t="s">
        <v>565</v>
      </c>
      <c r="E40" s="143" t="s">
        <v>567</v>
      </c>
      <c r="F40" s="161" t="s">
        <v>540</v>
      </c>
      <c r="G40" s="144" t="s">
        <v>528</v>
      </c>
      <c r="H40" s="144" t="s">
        <v>541</v>
      </c>
      <c r="I40" s="144" t="s">
        <v>465</v>
      </c>
      <c r="J40" s="144" t="s">
        <v>465</v>
      </c>
      <c r="K40" s="144" t="s">
        <v>553</v>
      </c>
      <c r="L40" s="145">
        <v>2</v>
      </c>
      <c r="M40" s="145">
        <v>3</v>
      </c>
      <c r="N40" s="146">
        <f t="shared" si="13"/>
        <v>6</v>
      </c>
      <c r="O40" s="147" t="str">
        <f t="shared" si="14"/>
        <v>MEDIO</v>
      </c>
      <c r="P40" s="145">
        <v>10</v>
      </c>
      <c r="Q40" s="146">
        <f t="shared" si="15"/>
        <v>60</v>
      </c>
      <c r="R40" s="148" t="str">
        <f t="shared" si="16"/>
        <v>III</v>
      </c>
      <c r="S40" s="147" t="str">
        <f t="shared" si="8"/>
        <v>ACEPTABLE CON CONTROL ESPECIFICO</v>
      </c>
      <c r="T40" s="145" t="s">
        <v>28</v>
      </c>
      <c r="U40" s="154" t="s">
        <v>78</v>
      </c>
      <c r="V40" s="145">
        <v>12</v>
      </c>
      <c r="W40" s="151" t="s">
        <v>465</v>
      </c>
      <c r="X40" s="151" t="s">
        <v>465</v>
      </c>
      <c r="Y40" s="151" t="s">
        <v>465</v>
      </c>
      <c r="Z40" s="168" t="s">
        <v>563</v>
      </c>
      <c r="AA40" s="171"/>
      <c r="AB40" s="169"/>
      <c r="AC40" s="150"/>
    </row>
    <row r="41" spans="1:29" ht="48" customHeight="1" x14ac:dyDescent="0.2">
      <c r="A41" s="187"/>
      <c r="B41" s="142" t="s">
        <v>566</v>
      </c>
      <c r="C41" s="142" t="s">
        <v>236</v>
      </c>
      <c r="D41" s="142" t="s">
        <v>565</v>
      </c>
      <c r="E41" s="143" t="s">
        <v>567</v>
      </c>
      <c r="F41" s="161" t="s">
        <v>542</v>
      </c>
      <c r="G41" s="144" t="s">
        <v>533</v>
      </c>
      <c r="H41" s="144" t="s">
        <v>543</v>
      </c>
      <c r="I41" s="144" t="s">
        <v>101</v>
      </c>
      <c r="J41" s="144" t="s">
        <v>556</v>
      </c>
      <c r="K41" s="144" t="s">
        <v>553</v>
      </c>
      <c r="L41" s="145">
        <v>2</v>
      </c>
      <c r="M41" s="145">
        <v>2</v>
      </c>
      <c r="N41" s="146">
        <f t="shared" si="13"/>
        <v>4</v>
      </c>
      <c r="O41" s="147" t="str">
        <f t="shared" si="14"/>
        <v>BAJO</v>
      </c>
      <c r="P41" s="145">
        <v>10</v>
      </c>
      <c r="Q41" s="146">
        <f t="shared" si="15"/>
        <v>40</v>
      </c>
      <c r="R41" s="148" t="str">
        <f t="shared" si="16"/>
        <v>III</v>
      </c>
      <c r="S41" s="147" t="str">
        <f t="shared" si="8"/>
        <v>ACEPTABLE CON CONTROL ESPECIFICO</v>
      </c>
      <c r="T41" s="145" t="s">
        <v>28</v>
      </c>
      <c r="U41" s="154" t="s">
        <v>78</v>
      </c>
      <c r="V41" s="145">
        <v>12</v>
      </c>
      <c r="W41" s="151" t="s">
        <v>465</v>
      </c>
      <c r="X41" s="151" t="s">
        <v>465</v>
      </c>
      <c r="Y41" s="151" t="s">
        <v>465</v>
      </c>
      <c r="Z41" s="168" t="s">
        <v>563</v>
      </c>
      <c r="AA41" s="171"/>
      <c r="AB41" s="169"/>
      <c r="AC41" s="150"/>
    </row>
    <row r="42" spans="1:29" ht="48" customHeight="1" x14ac:dyDescent="0.2">
      <c r="A42" s="187"/>
      <c r="B42" s="142" t="s">
        <v>566</v>
      </c>
      <c r="C42" s="142" t="s">
        <v>236</v>
      </c>
      <c r="D42" s="142" t="s">
        <v>565</v>
      </c>
      <c r="E42" s="143" t="s">
        <v>567</v>
      </c>
      <c r="F42" s="161" t="s">
        <v>544</v>
      </c>
      <c r="G42" s="144" t="s">
        <v>527</v>
      </c>
      <c r="H42" s="144" t="s">
        <v>545</v>
      </c>
      <c r="I42" s="144" t="s">
        <v>313</v>
      </c>
      <c r="J42" s="144" t="s">
        <v>313</v>
      </c>
      <c r="K42" s="144" t="s">
        <v>557</v>
      </c>
      <c r="L42" s="145">
        <v>2</v>
      </c>
      <c r="M42" s="145">
        <v>2</v>
      </c>
      <c r="N42" s="146">
        <f t="shared" si="13"/>
        <v>4</v>
      </c>
      <c r="O42" s="147" t="str">
        <f t="shared" si="14"/>
        <v>BAJO</v>
      </c>
      <c r="P42" s="145">
        <v>10</v>
      </c>
      <c r="Q42" s="146">
        <f t="shared" si="15"/>
        <v>40</v>
      </c>
      <c r="R42" s="148" t="str">
        <f t="shared" si="16"/>
        <v>III</v>
      </c>
      <c r="S42" s="147" t="str">
        <f t="shared" si="8"/>
        <v>ACEPTABLE CON CONTROL ESPECIFICO</v>
      </c>
      <c r="T42" s="145" t="s">
        <v>28</v>
      </c>
      <c r="U42" s="154" t="s">
        <v>78</v>
      </c>
      <c r="V42" s="145">
        <v>12</v>
      </c>
      <c r="W42" s="151" t="s">
        <v>465</v>
      </c>
      <c r="X42" s="151" t="s">
        <v>465</v>
      </c>
      <c r="Y42" s="151" t="s">
        <v>465</v>
      </c>
      <c r="Z42" s="168" t="s">
        <v>563</v>
      </c>
      <c r="AA42" s="171"/>
      <c r="AB42" s="169"/>
      <c r="AC42" s="150"/>
    </row>
    <row r="43" spans="1:29" ht="48" customHeight="1" x14ac:dyDescent="0.2">
      <c r="A43" s="187"/>
      <c r="B43" s="142" t="s">
        <v>566</v>
      </c>
      <c r="C43" s="142" t="s">
        <v>236</v>
      </c>
      <c r="D43" s="142" t="s">
        <v>565</v>
      </c>
      <c r="E43" s="143" t="s">
        <v>567</v>
      </c>
      <c r="F43" s="161" t="s">
        <v>546</v>
      </c>
      <c r="G43" s="144" t="s">
        <v>538</v>
      </c>
      <c r="H43" s="144" t="s">
        <v>547</v>
      </c>
      <c r="I43" s="144" t="s">
        <v>313</v>
      </c>
      <c r="J43" s="144" t="s">
        <v>558</v>
      </c>
      <c r="K43" s="144" t="s">
        <v>559</v>
      </c>
      <c r="L43" s="145">
        <v>2</v>
      </c>
      <c r="M43" s="145">
        <v>2</v>
      </c>
      <c r="N43" s="146">
        <f t="shared" si="13"/>
        <v>4</v>
      </c>
      <c r="O43" s="147" t="str">
        <f t="shared" si="14"/>
        <v>BAJO</v>
      </c>
      <c r="P43" s="145">
        <v>10</v>
      </c>
      <c r="Q43" s="146">
        <f t="shared" si="15"/>
        <v>40</v>
      </c>
      <c r="R43" s="148" t="str">
        <f t="shared" si="16"/>
        <v>III</v>
      </c>
      <c r="S43" s="147" t="str">
        <f t="shared" si="8"/>
        <v>ACEPTABLE CON CONTROL ESPECIFICO</v>
      </c>
      <c r="T43" s="145" t="s">
        <v>28</v>
      </c>
      <c r="U43" s="154" t="s">
        <v>78</v>
      </c>
      <c r="V43" s="145">
        <v>12</v>
      </c>
      <c r="W43" s="151" t="s">
        <v>465</v>
      </c>
      <c r="X43" s="151" t="s">
        <v>465</v>
      </c>
      <c r="Y43" s="151" t="s">
        <v>465</v>
      </c>
      <c r="Z43" s="168" t="s">
        <v>563</v>
      </c>
      <c r="AA43" s="171"/>
      <c r="AB43" s="169"/>
      <c r="AC43" s="150"/>
    </row>
    <row r="44" spans="1:29" ht="48" customHeight="1" x14ac:dyDescent="0.2">
      <c r="A44" s="187"/>
      <c r="B44" s="142" t="s">
        <v>566</v>
      </c>
      <c r="C44" s="142" t="s">
        <v>236</v>
      </c>
      <c r="D44" s="142" t="s">
        <v>565</v>
      </c>
      <c r="E44" s="143" t="s">
        <v>567</v>
      </c>
      <c r="F44" s="161" t="s">
        <v>548</v>
      </c>
      <c r="G44" s="144" t="s">
        <v>533</v>
      </c>
      <c r="H44" s="144" t="s">
        <v>549</v>
      </c>
      <c r="I44" s="144" t="s">
        <v>313</v>
      </c>
      <c r="J44" s="144" t="s">
        <v>313</v>
      </c>
      <c r="K44" s="144" t="s">
        <v>560</v>
      </c>
      <c r="L44" s="145">
        <v>2</v>
      </c>
      <c r="M44" s="145">
        <v>2</v>
      </c>
      <c r="N44" s="146">
        <f t="shared" si="13"/>
        <v>4</v>
      </c>
      <c r="O44" s="147" t="str">
        <f t="shared" si="14"/>
        <v>BAJO</v>
      </c>
      <c r="P44" s="145">
        <v>10</v>
      </c>
      <c r="Q44" s="146">
        <f t="shared" si="15"/>
        <v>40</v>
      </c>
      <c r="R44" s="148" t="str">
        <f t="shared" si="16"/>
        <v>III</v>
      </c>
      <c r="S44" s="147" t="str">
        <f t="shared" si="8"/>
        <v>ACEPTABLE CON CONTROL ESPECIFICO</v>
      </c>
      <c r="T44" s="145" t="s">
        <v>28</v>
      </c>
      <c r="U44" s="154" t="s">
        <v>78</v>
      </c>
      <c r="V44" s="145">
        <v>12</v>
      </c>
      <c r="W44" s="151" t="s">
        <v>465</v>
      </c>
      <c r="X44" s="151" t="s">
        <v>465</v>
      </c>
      <c r="Y44" s="151" t="s">
        <v>465</v>
      </c>
      <c r="Z44" s="168" t="s">
        <v>563</v>
      </c>
      <c r="AA44" s="171"/>
      <c r="AB44" s="169"/>
      <c r="AC44" s="150"/>
    </row>
    <row r="45" spans="1:29" ht="48" customHeight="1" x14ac:dyDescent="0.2">
      <c r="A45" s="188"/>
      <c r="B45" s="142" t="s">
        <v>566</v>
      </c>
      <c r="C45" s="142" t="s">
        <v>236</v>
      </c>
      <c r="D45" s="142" t="s">
        <v>565</v>
      </c>
      <c r="E45" s="143" t="s">
        <v>567</v>
      </c>
      <c r="F45" s="161" t="s">
        <v>550</v>
      </c>
      <c r="G45" s="144" t="s">
        <v>533</v>
      </c>
      <c r="H45" s="144" t="s">
        <v>551</v>
      </c>
      <c r="I45" s="144" t="s">
        <v>313</v>
      </c>
      <c r="J45" s="144" t="s">
        <v>313</v>
      </c>
      <c r="K45" s="144" t="s">
        <v>561</v>
      </c>
      <c r="L45" s="145">
        <v>2</v>
      </c>
      <c r="M45" s="145">
        <v>2</v>
      </c>
      <c r="N45" s="146">
        <f t="shared" si="13"/>
        <v>4</v>
      </c>
      <c r="O45" s="147" t="str">
        <f t="shared" si="14"/>
        <v>BAJO</v>
      </c>
      <c r="P45" s="145">
        <v>10</v>
      </c>
      <c r="Q45" s="146">
        <f t="shared" si="15"/>
        <v>40</v>
      </c>
      <c r="R45" s="148" t="str">
        <f t="shared" si="16"/>
        <v>III</v>
      </c>
      <c r="S45" s="147" t="str">
        <f t="shared" si="8"/>
        <v>ACEPTABLE CON CONTROL ESPECIFICO</v>
      </c>
      <c r="T45" s="145" t="s">
        <v>28</v>
      </c>
      <c r="U45" s="154" t="s">
        <v>78</v>
      </c>
      <c r="V45" s="145">
        <v>12</v>
      </c>
      <c r="W45" s="151" t="s">
        <v>465</v>
      </c>
      <c r="X45" s="151" t="s">
        <v>465</v>
      </c>
      <c r="Y45" s="151" t="s">
        <v>465</v>
      </c>
      <c r="Z45" s="168" t="s">
        <v>562</v>
      </c>
      <c r="AA45" s="171"/>
      <c r="AB45" s="169"/>
      <c r="AC45" s="150"/>
    </row>
    <row r="46" spans="1:29" ht="30.75" customHeight="1" x14ac:dyDescent="0.2">
      <c r="A46" s="180" t="s">
        <v>250</v>
      </c>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row>
    <row r="47" spans="1:29" s="7" customFormat="1" ht="15" customHeight="1" thickBot="1" x14ac:dyDescent="0.25">
      <c r="A47" s="55"/>
      <c r="B47" s="55"/>
      <c r="C47" s="55"/>
      <c r="D47" s="55"/>
      <c r="E47" s="56"/>
      <c r="F47" s="55"/>
      <c r="G47" s="55"/>
      <c r="H47" s="55"/>
      <c r="I47" s="55"/>
      <c r="J47" s="55"/>
      <c r="K47" s="55"/>
      <c r="L47" s="55"/>
      <c r="M47" s="55"/>
      <c r="N47" s="55"/>
      <c r="O47" s="55"/>
      <c r="P47" s="55"/>
      <c r="Q47" s="55"/>
      <c r="R47" s="55"/>
      <c r="S47" s="55"/>
      <c r="T47" s="55"/>
      <c r="U47" s="55"/>
      <c r="V47" s="55"/>
      <c r="W47" s="55"/>
      <c r="X47" s="55"/>
      <c r="Y47" s="55"/>
      <c r="Z47" s="55"/>
      <c r="AA47" s="55"/>
      <c r="AB47" s="55"/>
      <c r="AC47" s="55"/>
    </row>
    <row r="48" spans="1:29" ht="19.5" customHeight="1" thickBot="1" x14ac:dyDescent="0.25">
      <c r="A48" s="178" t="s">
        <v>240</v>
      </c>
      <c r="B48" s="178"/>
      <c r="C48" s="178"/>
      <c r="D48" s="178"/>
      <c r="E48" s="51"/>
      <c r="F48" s="7"/>
      <c r="G48" s="7"/>
      <c r="H48" s="7"/>
      <c r="I48" s="7"/>
      <c r="J48" s="7"/>
      <c r="K48" s="7"/>
      <c r="L48" s="7"/>
      <c r="M48" s="7"/>
      <c r="N48" s="7"/>
      <c r="O48" s="7"/>
      <c r="P48" s="7"/>
      <c r="Q48" s="7"/>
      <c r="R48" s="7"/>
      <c r="S48" s="7"/>
      <c r="T48" s="7"/>
      <c r="U48" s="7"/>
      <c r="V48" s="7"/>
      <c r="W48" s="7"/>
      <c r="X48" s="7"/>
      <c r="Y48" s="7"/>
      <c r="Z48" s="7"/>
      <c r="AA48" s="7"/>
      <c r="AB48" s="7"/>
      <c r="AC48" s="7"/>
    </row>
    <row r="49" spans="1:29" ht="27" customHeight="1" thickBot="1" x14ac:dyDescent="0.25">
      <c r="A49" s="52" t="s">
        <v>241</v>
      </c>
      <c r="B49" s="52" t="s">
        <v>254</v>
      </c>
      <c r="C49" s="178" t="s">
        <v>255</v>
      </c>
      <c r="D49" s="178"/>
      <c r="E49" s="51"/>
      <c r="F49" s="7"/>
      <c r="G49" s="7"/>
      <c r="H49" s="7"/>
      <c r="I49" s="7"/>
      <c r="J49" s="7"/>
      <c r="K49" s="7"/>
      <c r="L49" s="7"/>
      <c r="M49" s="7"/>
      <c r="N49" s="7"/>
      <c r="O49" s="7"/>
      <c r="P49" s="7"/>
      <c r="Q49" s="7"/>
      <c r="R49" s="7"/>
      <c r="S49" s="7"/>
      <c r="T49" s="7"/>
      <c r="U49" s="7"/>
      <c r="V49" s="7"/>
      <c r="W49" s="7"/>
      <c r="X49" s="7"/>
      <c r="Y49" s="7"/>
      <c r="Z49" s="7"/>
      <c r="AA49" s="7"/>
      <c r="AB49" s="7"/>
      <c r="AC49" s="7"/>
    </row>
    <row r="50" spans="1:29" ht="47.25" customHeight="1" thickBot="1" x14ac:dyDescent="0.25">
      <c r="A50" s="62">
        <v>43829</v>
      </c>
      <c r="B50" s="141">
        <v>1</v>
      </c>
      <c r="C50" s="178" t="s">
        <v>288</v>
      </c>
      <c r="D50" s="178"/>
      <c r="E50" s="51"/>
      <c r="F50" s="7"/>
      <c r="G50" s="7"/>
      <c r="H50" s="7"/>
      <c r="I50" s="7"/>
      <c r="J50" s="7"/>
      <c r="K50" s="7"/>
      <c r="L50" s="7"/>
      <c r="M50" s="7"/>
      <c r="N50" s="7"/>
      <c r="O50" s="7"/>
      <c r="P50" s="7"/>
      <c r="Q50" s="7"/>
      <c r="R50" s="7"/>
      <c r="S50" s="7"/>
      <c r="T50" s="7"/>
      <c r="U50" s="7"/>
      <c r="V50" s="7"/>
      <c r="W50" s="7"/>
      <c r="X50" s="7"/>
      <c r="Y50" s="7"/>
      <c r="Z50" s="7"/>
      <c r="AA50" s="7"/>
      <c r="AB50" s="7"/>
      <c r="AC50" s="7"/>
    </row>
    <row r="51" spans="1:29" ht="44.25" customHeight="1" thickBot="1" x14ac:dyDescent="0.25">
      <c r="A51" s="62">
        <v>44474</v>
      </c>
      <c r="B51" s="141">
        <v>2</v>
      </c>
      <c r="C51" s="178" t="s">
        <v>605</v>
      </c>
      <c r="D51" s="178"/>
      <c r="E51" s="51"/>
      <c r="F51" s="7"/>
      <c r="G51" s="7"/>
      <c r="H51" s="7"/>
      <c r="I51" s="7"/>
      <c r="J51" s="7"/>
      <c r="K51" s="7"/>
      <c r="L51" s="7"/>
      <c r="M51" s="7"/>
      <c r="N51" s="7"/>
      <c r="O51" s="7"/>
      <c r="P51" s="7"/>
      <c r="Q51" s="7"/>
      <c r="R51" s="7"/>
      <c r="S51" s="7"/>
      <c r="T51" s="7"/>
      <c r="U51" s="7"/>
      <c r="V51" s="7"/>
      <c r="W51" s="7"/>
      <c r="X51" s="7"/>
      <c r="Y51" s="7"/>
      <c r="Z51" s="7"/>
      <c r="AA51" s="7"/>
      <c r="AB51" s="7"/>
      <c r="AC51" s="7"/>
    </row>
    <row r="52" spans="1:29" ht="44.25" customHeight="1" thickBot="1" x14ac:dyDescent="0.25">
      <c r="A52" s="62">
        <f>+ADMINISTRATIVOS!A55</f>
        <v>44982</v>
      </c>
      <c r="B52" s="141">
        <v>3</v>
      </c>
      <c r="C52" s="179" t="s">
        <v>604</v>
      </c>
      <c r="D52" s="179"/>
      <c r="E52" s="51"/>
      <c r="F52" s="7"/>
      <c r="G52" s="7"/>
      <c r="H52" s="7"/>
      <c r="I52" s="7"/>
      <c r="J52" s="7"/>
      <c r="K52" s="7"/>
      <c r="L52" s="7"/>
      <c r="M52" s="7"/>
      <c r="N52" s="7"/>
      <c r="O52" s="7"/>
      <c r="P52" s="7"/>
      <c r="Q52" s="7"/>
      <c r="R52" s="7"/>
      <c r="S52" s="7"/>
      <c r="T52" s="7"/>
      <c r="U52" s="7"/>
      <c r="V52" s="7"/>
      <c r="W52" s="7"/>
      <c r="X52" s="7"/>
      <c r="Y52" s="7"/>
      <c r="Z52" s="7"/>
      <c r="AA52" s="7"/>
      <c r="AB52" s="7"/>
      <c r="AC52" s="7"/>
    </row>
    <row r="53" spans="1:29" ht="44.25" customHeight="1" thickBot="1" x14ac:dyDescent="0.25">
      <c r="A53" s="62">
        <v>44982</v>
      </c>
      <c r="B53" s="173">
        <v>4</v>
      </c>
      <c r="C53" s="179" t="s">
        <v>614</v>
      </c>
      <c r="D53" s="179"/>
      <c r="E53" s="51"/>
      <c r="F53" s="163"/>
      <c r="G53" s="7"/>
      <c r="H53" s="7"/>
      <c r="I53" s="7"/>
      <c r="J53" s="7"/>
      <c r="K53" s="7"/>
      <c r="L53" s="7"/>
      <c r="M53" s="7"/>
      <c r="N53" s="7"/>
      <c r="O53" s="7"/>
      <c r="P53" s="7"/>
      <c r="Q53" s="7"/>
      <c r="R53" s="7"/>
      <c r="S53" s="7"/>
      <c r="T53" s="7"/>
      <c r="U53" s="156"/>
      <c r="V53" s="7"/>
      <c r="W53" s="7"/>
      <c r="X53" s="7"/>
      <c r="Y53" s="7"/>
      <c r="Z53" s="163"/>
      <c r="AA53" s="7"/>
      <c r="AB53" s="7"/>
      <c r="AC53" s="7"/>
    </row>
    <row r="54" spans="1:29" ht="15" thickBot="1" x14ac:dyDescent="0.25">
      <c r="A54" s="7"/>
      <c r="B54" s="7"/>
      <c r="C54" s="7"/>
      <c r="D54" s="7"/>
      <c r="E54" s="51"/>
      <c r="F54" s="7"/>
      <c r="G54" s="7"/>
      <c r="H54" s="7"/>
      <c r="I54" s="7"/>
      <c r="J54" s="7"/>
      <c r="K54" s="7"/>
      <c r="L54" s="7"/>
      <c r="M54" s="7"/>
      <c r="N54" s="7"/>
      <c r="O54" s="7"/>
      <c r="P54" s="7"/>
      <c r="Q54" s="7"/>
      <c r="R54" s="7"/>
      <c r="S54" s="7"/>
      <c r="T54" s="7"/>
      <c r="U54" s="7"/>
      <c r="V54" s="7"/>
      <c r="W54" s="7"/>
      <c r="X54" s="7"/>
      <c r="Y54" s="7"/>
      <c r="Z54" s="7"/>
      <c r="AA54" s="7"/>
      <c r="AB54" s="7"/>
      <c r="AC54" s="7"/>
    </row>
    <row r="55" spans="1:29" ht="33.75" customHeight="1" thickBot="1" x14ac:dyDescent="0.25">
      <c r="A55" s="53" t="s">
        <v>244</v>
      </c>
      <c r="B55" s="53" t="s">
        <v>245</v>
      </c>
      <c r="C55" s="53" t="s">
        <v>246</v>
      </c>
      <c r="D55" s="7"/>
      <c r="E55" s="51"/>
      <c r="F55" s="7"/>
      <c r="G55" s="7"/>
      <c r="H55" s="7"/>
      <c r="I55" s="7"/>
      <c r="J55" s="7"/>
      <c r="K55" s="7"/>
      <c r="L55" s="7"/>
      <c r="M55" s="7"/>
      <c r="N55" s="7"/>
      <c r="O55" s="7"/>
      <c r="P55" s="7"/>
      <c r="Q55" s="7"/>
      <c r="R55" s="7"/>
      <c r="S55" s="7"/>
      <c r="T55" s="7"/>
      <c r="U55" s="7"/>
      <c r="V55" s="7"/>
      <c r="W55" s="7"/>
      <c r="X55" s="7"/>
      <c r="Y55" s="7"/>
      <c r="Z55" s="7"/>
      <c r="AA55" s="7"/>
      <c r="AB55" s="7"/>
      <c r="AC55" s="7"/>
    </row>
    <row r="56" spans="1:29" ht="37.5" customHeight="1" thickBot="1" x14ac:dyDescent="0.25">
      <c r="A56" s="54" t="str">
        <f>+ADMINISTRATIVOS!A58</f>
        <v>Paolo Gutiérrez</v>
      </c>
      <c r="B56" s="53" t="str">
        <f>+ADMINISTRATIVOS!B58</f>
        <v>Sibila Carreño</v>
      </c>
      <c r="C56" s="53" t="str">
        <f>+ADMINISTRATIVOS!C58</f>
        <v>Sibila Carreño</v>
      </c>
      <c r="D56" s="7"/>
      <c r="E56" s="51"/>
      <c r="F56" s="7"/>
      <c r="G56" s="7"/>
      <c r="H56" s="7"/>
      <c r="I56" s="7"/>
      <c r="J56" s="7"/>
      <c r="K56" s="7"/>
      <c r="L56" s="7"/>
      <c r="M56" s="7"/>
      <c r="N56" s="7"/>
      <c r="O56" s="7"/>
      <c r="P56" s="7"/>
      <c r="Q56" s="7"/>
      <c r="R56" s="7"/>
      <c r="S56" s="7"/>
      <c r="T56" s="7"/>
      <c r="U56" s="7"/>
      <c r="V56" s="7"/>
      <c r="W56" s="7"/>
      <c r="X56" s="7"/>
      <c r="Y56" s="7"/>
      <c r="Z56" s="7"/>
      <c r="AA56" s="7"/>
      <c r="AB56" s="7"/>
      <c r="AC56" s="7"/>
    </row>
    <row r="57" spans="1:29" ht="31.5" customHeight="1" thickBot="1" x14ac:dyDescent="0.25">
      <c r="A57" s="54" t="str">
        <f>+ADMINISTRATIVOS!A59</f>
        <v>Fecha: 23-02-2022</v>
      </c>
      <c r="B57" s="53" t="str">
        <f>+ADMINISTRATIVOS!B59</f>
        <v>Fecha: 23-02-2022</v>
      </c>
      <c r="C57" s="53" t="str">
        <f>+ADMINISTRATIVOS!C59</f>
        <v>Fecha: 23-02-2022</v>
      </c>
      <c r="D57" s="7"/>
      <c r="E57" s="51"/>
      <c r="F57" s="7"/>
      <c r="G57" s="7"/>
      <c r="H57" s="7"/>
      <c r="I57" s="7"/>
      <c r="J57" s="7"/>
      <c r="K57" s="7"/>
      <c r="L57" s="7"/>
      <c r="M57" s="7"/>
      <c r="N57" s="7"/>
      <c r="O57" s="7"/>
      <c r="P57" s="7"/>
      <c r="Q57" s="7"/>
      <c r="R57" s="7"/>
      <c r="S57" s="7"/>
      <c r="T57" s="7"/>
      <c r="U57" s="7"/>
      <c r="V57" s="7"/>
      <c r="W57" s="7"/>
      <c r="X57" s="7"/>
      <c r="Y57" s="7"/>
      <c r="Z57" s="7"/>
      <c r="AA57" s="7"/>
      <c r="AB57" s="7"/>
      <c r="AC57" s="7"/>
    </row>
    <row r="58" spans="1:29" x14ac:dyDescent="0.2">
      <c r="A58" s="32"/>
      <c r="B58" s="32"/>
      <c r="C58" s="32"/>
      <c r="D58" s="32"/>
      <c r="E58" s="33"/>
      <c r="F58" s="32"/>
      <c r="G58" s="32"/>
      <c r="H58" s="32"/>
      <c r="I58" s="32"/>
      <c r="J58" s="32"/>
      <c r="K58" s="32"/>
      <c r="L58" s="32"/>
      <c r="M58" s="32"/>
      <c r="N58" s="32"/>
      <c r="O58" s="32"/>
      <c r="P58" s="32"/>
      <c r="Q58" s="32"/>
      <c r="R58" s="32"/>
      <c r="S58" s="32"/>
      <c r="T58" s="32"/>
      <c r="U58" s="32"/>
      <c r="V58" s="32"/>
      <c r="W58" s="32"/>
      <c r="X58" s="32"/>
      <c r="Y58" s="32"/>
      <c r="Z58" s="32"/>
      <c r="AA58" s="32"/>
      <c r="AB58" s="32"/>
      <c r="AC58" s="32"/>
    </row>
  </sheetData>
  <autoFilter ref="A5:AE35"/>
  <mergeCells count="28">
    <mergeCell ref="A1:C2"/>
    <mergeCell ref="A4:A5"/>
    <mergeCell ref="C4:C5"/>
    <mergeCell ref="H4:H5"/>
    <mergeCell ref="E4:E5"/>
    <mergeCell ref="D1:AA2"/>
    <mergeCell ref="F4:G4"/>
    <mergeCell ref="A46:AC46"/>
    <mergeCell ref="AB4:AC4"/>
    <mergeCell ref="T4:V4"/>
    <mergeCell ref="W4:AA4"/>
    <mergeCell ref="L4:R4"/>
    <mergeCell ref="B31:B35"/>
    <mergeCell ref="D6:D35"/>
    <mergeCell ref="A6:A35"/>
    <mergeCell ref="A48:D48"/>
    <mergeCell ref="C49:D49"/>
    <mergeCell ref="C50:D50"/>
    <mergeCell ref="C53:D53"/>
    <mergeCell ref="A36:A45"/>
    <mergeCell ref="C6:C35"/>
    <mergeCell ref="I4:K4"/>
    <mergeCell ref="D4:D5"/>
    <mergeCell ref="C52:D52"/>
    <mergeCell ref="C51:D51"/>
    <mergeCell ref="B4:B5"/>
    <mergeCell ref="B6:B23"/>
    <mergeCell ref="B24:B30"/>
  </mergeCells>
  <conditionalFormatting sqref="R6 R8:R13 R36:R45">
    <cfRule type="cellIs" dxfId="294" priority="142" stopIfTrue="1" operator="equal">
      <formula>"I"</formula>
    </cfRule>
    <cfRule type="cellIs" dxfId="293" priority="143" stopIfTrue="1" operator="equal">
      <formula>"II"</formula>
    </cfRule>
    <cfRule type="cellIs" dxfId="292" priority="144" stopIfTrue="1" operator="equal">
      <formula>"III"</formula>
    </cfRule>
  </conditionalFormatting>
  <conditionalFormatting sqref="Y8:Z8">
    <cfRule type="cellIs" dxfId="291" priority="139" stopIfTrue="1" operator="equal">
      <formula>"A"</formula>
    </cfRule>
    <cfRule type="cellIs" dxfId="290" priority="140" stopIfTrue="1" operator="equal">
      <formula>"NA"</formula>
    </cfRule>
    <cfRule type="cellIs" dxfId="289" priority="141" stopIfTrue="1" operator="equal">
      <formula>"NA-CE"</formula>
    </cfRule>
  </conditionalFormatting>
  <conditionalFormatting sqref="Y9:Z9">
    <cfRule type="cellIs" dxfId="288" priority="136" stopIfTrue="1" operator="equal">
      <formula>"A"</formula>
    </cfRule>
    <cfRule type="cellIs" dxfId="287" priority="137" stopIfTrue="1" operator="equal">
      <formula>"NA"</formula>
    </cfRule>
    <cfRule type="cellIs" dxfId="286" priority="138" stopIfTrue="1" operator="equal">
      <formula>"NA-CE"</formula>
    </cfRule>
  </conditionalFormatting>
  <conditionalFormatting sqref="Y10:AA10">
    <cfRule type="cellIs" dxfId="285" priority="133" stopIfTrue="1" operator="equal">
      <formula>"A"</formula>
    </cfRule>
    <cfRule type="cellIs" dxfId="284" priority="134" stopIfTrue="1" operator="equal">
      <formula>"NA"</formula>
    </cfRule>
    <cfRule type="cellIs" dxfId="283" priority="135" stopIfTrue="1" operator="equal">
      <formula>"NA-CE"</formula>
    </cfRule>
  </conditionalFormatting>
  <conditionalFormatting sqref="Y11:AA11">
    <cfRule type="cellIs" dxfId="282" priority="130" stopIfTrue="1" operator="equal">
      <formula>"A"</formula>
    </cfRule>
    <cfRule type="cellIs" dxfId="281" priority="131" stopIfTrue="1" operator="equal">
      <formula>"NA"</formula>
    </cfRule>
    <cfRule type="cellIs" dxfId="280" priority="132" stopIfTrue="1" operator="equal">
      <formula>"NA-CE"</formula>
    </cfRule>
  </conditionalFormatting>
  <conditionalFormatting sqref="Y13:AA13">
    <cfRule type="cellIs" dxfId="279" priority="127" stopIfTrue="1" operator="equal">
      <formula>"A"</formula>
    </cfRule>
    <cfRule type="cellIs" dxfId="278" priority="128" stopIfTrue="1" operator="equal">
      <formula>"NA"</formula>
    </cfRule>
    <cfRule type="cellIs" dxfId="277" priority="129" stopIfTrue="1" operator="equal">
      <formula>"NA-CE"</formula>
    </cfRule>
  </conditionalFormatting>
  <conditionalFormatting sqref="Y13:AA13">
    <cfRule type="cellIs" dxfId="276" priority="124" stopIfTrue="1" operator="equal">
      <formula>"A"</formula>
    </cfRule>
    <cfRule type="cellIs" dxfId="275" priority="125" stopIfTrue="1" operator="equal">
      <formula>"NA"</formula>
    </cfRule>
    <cfRule type="cellIs" dxfId="274" priority="126" stopIfTrue="1" operator="equal">
      <formula>"NA-CE"</formula>
    </cfRule>
  </conditionalFormatting>
  <conditionalFormatting sqref="R14">
    <cfRule type="cellIs" dxfId="273" priority="121" stopIfTrue="1" operator="equal">
      <formula>"I"</formula>
    </cfRule>
    <cfRule type="cellIs" dxfId="272" priority="122" stopIfTrue="1" operator="equal">
      <formula>"II"</formula>
    </cfRule>
    <cfRule type="cellIs" dxfId="271" priority="123" stopIfTrue="1" operator="equal">
      <formula>"III"</formula>
    </cfRule>
  </conditionalFormatting>
  <conditionalFormatting sqref="R15">
    <cfRule type="cellIs" dxfId="270" priority="118" stopIfTrue="1" operator="equal">
      <formula>"I"</formula>
    </cfRule>
    <cfRule type="cellIs" dxfId="269" priority="119" stopIfTrue="1" operator="equal">
      <formula>"II"</formula>
    </cfRule>
    <cfRule type="cellIs" dxfId="268" priority="120" stopIfTrue="1" operator="equal">
      <formula>"III"</formula>
    </cfRule>
  </conditionalFormatting>
  <conditionalFormatting sqref="R16:R18">
    <cfRule type="cellIs" dxfId="267" priority="115" stopIfTrue="1" operator="equal">
      <formula>"I"</formula>
    </cfRule>
    <cfRule type="cellIs" dxfId="266" priority="116" stopIfTrue="1" operator="equal">
      <formula>"II"</formula>
    </cfRule>
    <cfRule type="cellIs" dxfId="265" priority="117" stopIfTrue="1" operator="equal">
      <formula>"III"</formula>
    </cfRule>
  </conditionalFormatting>
  <conditionalFormatting sqref="R17:R18">
    <cfRule type="cellIs" dxfId="264" priority="112" stopIfTrue="1" operator="equal">
      <formula>"I"</formula>
    </cfRule>
    <cfRule type="cellIs" dxfId="263" priority="113" stopIfTrue="1" operator="equal">
      <formula>"II"</formula>
    </cfRule>
    <cfRule type="cellIs" dxfId="262" priority="114" stopIfTrue="1" operator="equal">
      <formula>"III"</formula>
    </cfRule>
  </conditionalFormatting>
  <conditionalFormatting sqref="Z18 Z36:Z45">
    <cfRule type="cellIs" dxfId="261" priority="110" stopIfTrue="1" operator="between">
      <formula>"NO"</formula>
      <formula>"NO"</formula>
    </cfRule>
    <cfRule type="cellIs" dxfId="260" priority="111" stopIfTrue="1" operator="between">
      <formula>"SI"</formula>
      <formula>"SI"</formula>
    </cfRule>
  </conditionalFormatting>
  <conditionalFormatting sqref="R19">
    <cfRule type="cellIs" dxfId="259" priority="107" stopIfTrue="1" operator="equal">
      <formula>"I"</formula>
    </cfRule>
    <cfRule type="cellIs" dxfId="258" priority="108" stopIfTrue="1" operator="equal">
      <formula>"II"</formula>
    </cfRule>
    <cfRule type="cellIs" dxfId="257" priority="109" stopIfTrue="1" operator="equal">
      <formula>"III"</formula>
    </cfRule>
  </conditionalFormatting>
  <conditionalFormatting sqref="Z20:AA20 Z22:AA22">
    <cfRule type="cellIs" dxfId="256" priority="104" stopIfTrue="1" operator="equal">
      <formula>"A"</formula>
    </cfRule>
    <cfRule type="cellIs" dxfId="255" priority="105" stopIfTrue="1" operator="equal">
      <formula>"NA"</formula>
    </cfRule>
    <cfRule type="cellIs" dxfId="254" priority="106" stopIfTrue="1" operator="equal">
      <formula>"NA-CE"</formula>
    </cfRule>
  </conditionalFormatting>
  <conditionalFormatting sqref="R20">
    <cfRule type="cellIs" dxfId="253" priority="101" stopIfTrue="1" operator="equal">
      <formula>"I"</formula>
    </cfRule>
    <cfRule type="cellIs" dxfId="252" priority="102" stopIfTrue="1" operator="equal">
      <formula>"II"</formula>
    </cfRule>
    <cfRule type="cellIs" dxfId="251" priority="103" stopIfTrue="1" operator="equal">
      <formula>"III"</formula>
    </cfRule>
  </conditionalFormatting>
  <conditionalFormatting sqref="R23">
    <cfRule type="cellIs" dxfId="250" priority="98" stopIfTrue="1" operator="equal">
      <formula>"I"</formula>
    </cfRule>
    <cfRule type="cellIs" dxfId="249" priority="99" stopIfTrue="1" operator="equal">
      <formula>"II"</formula>
    </cfRule>
    <cfRule type="cellIs" dxfId="248" priority="100" stopIfTrue="1" operator="equal">
      <formula>"III"</formula>
    </cfRule>
  </conditionalFormatting>
  <conditionalFormatting sqref="R24">
    <cfRule type="cellIs" dxfId="247" priority="95" stopIfTrue="1" operator="equal">
      <formula>"I"</formula>
    </cfRule>
    <cfRule type="cellIs" dxfId="246" priority="96" stopIfTrue="1" operator="equal">
      <formula>"II"</formula>
    </cfRule>
    <cfRule type="cellIs" dxfId="245" priority="97" stopIfTrue="1" operator="equal">
      <formula>"III"</formula>
    </cfRule>
  </conditionalFormatting>
  <conditionalFormatting sqref="Y24:Z24">
    <cfRule type="cellIs" dxfId="244" priority="92" stopIfTrue="1" operator="equal">
      <formula>"A"</formula>
    </cfRule>
    <cfRule type="cellIs" dxfId="243" priority="93" stopIfTrue="1" operator="equal">
      <formula>"NA"</formula>
    </cfRule>
    <cfRule type="cellIs" dxfId="242" priority="94" stopIfTrue="1" operator="equal">
      <formula>"NA-CE"</formula>
    </cfRule>
  </conditionalFormatting>
  <conditionalFormatting sqref="R25">
    <cfRule type="cellIs" dxfId="241" priority="89" stopIfTrue="1" operator="equal">
      <formula>"I"</formula>
    </cfRule>
    <cfRule type="cellIs" dxfId="240" priority="90" stopIfTrue="1" operator="equal">
      <formula>"II"</formula>
    </cfRule>
    <cfRule type="cellIs" dxfId="239" priority="91" stopIfTrue="1" operator="equal">
      <formula>"III"</formula>
    </cfRule>
  </conditionalFormatting>
  <conditionalFormatting sqref="R27">
    <cfRule type="cellIs" dxfId="238" priority="86" stopIfTrue="1" operator="equal">
      <formula>"I"</formula>
    </cfRule>
    <cfRule type="cellIs" dxfId="237" priority="87" stopIfTrue="1" operator="equal">
      <formula>"II"</formula>
    </cfRule>
    <cfRule type="cellIs" dxfId="236" priority="88" stopIfTrue="1" operator="equal">
      <formula>"III"</formula>
    </cfRule>
  </conditionalFormatting>
  <conditionalFormatting sqref="R27">
    <cfRule type="cellIs" dxfId="235" priority="83" stopIfTrue="1" operator="equal">
      <formula>"I"</formula>
    </cfRule>
    <cfRule type="cellIs" dxfId="234" priority="84" stopIfTrue="1" operator="equal">
      <formula>"II"</formula>
    </cfRule>
    <cfRule type="cellIs" dxfId="233" priority="85" stopIfTrue="1" operator="equal">
      <formula>"III"</formula>
    </cfRule>
  </conditionalFormatting>
  <conditionalFormatting sqref="Z27">
    <cfRule type="cellIs" dxfId="232" priority="81" stopIfTrue="1" operator="between">
      <formula>"NO"</formula>
      <formula>"NO"</formula>
    </cfRule>
    <cfRule type="cellIs" dxfId="231" priority="82" stopIfTrue="1" operator="between">
      <formula>"SI"</formula>
      <formula>"SI"</formula>
    </cfRule>
  </conditionalFormatting>
  <conditionalFormatting sqref="R29">
    <cfRule type="cellIs" dxfId="230" priority="78" stopIfTrue="1" operator="equal">
      <formula>"I"</formula>
    </cfRule>
    <cfRule type="cellIs" dxfId="229" priority="79" stopIfTrue="1" operator="equal">
      <formula>"II"</formula>
    </cfRule>
    <cfRule type="cellIs" dxfId="228" priority="80" stopIfTrue="1" operator="equal">
      <formula>"III"</formula>
    </cfRule>
  </conditionalFormatting>
  <conditionalFormatting sqref="R29">
    <cfRule type="cellIs" dxfId="227" priority="75" stopIfTrue="1" operator="equal">
      <formula>"I"</formula>
    </cfRule>
    <cfRule type="cellIs" dxfId="226" priority="76" stopIfTrue="1" operator="equal">
      <formula>"II"</formula>
    </cfRule>
    <cfRule type="cellIs" dxfId="225" priority="77" stopIfTrue="1" operator="equal">
      <formula>"III"</formula>
    </cfRule>
  </conditionalFormatting>
  <conditionalFormatting sqref="Y30:AA30">
    <cfRule type="cellIs" dxfId="224" priority="66" stopIfTrue="1" operator="equal">
      <formula>"A"</formula>
    </cfRule>
    <cfRule type="cellIs" dxfId="223" priority="67" stopIfTrue="1" operator="equal">
      <formula>"NA"</formula>
    </cfRule>
    <cfRule type="cellIs" dxfId="222" priority="68" stopIfTrue="1" operator="equal">
      <formula>"NA-CE"</formula>
    </cfRule>
  </conditionalFormatting>
  <conditionalFormatting sqref="R30">
    <cfRule type="cellIs" dxfId="221" priority="72" stopIfTrue="1" operator="equal">
      <formula>"I"</formula>
    </cfRule>
    <cfRule type="cellIs" dxfId="220" priority="73" stopIfTrue="1" operator="equal">
      <formula>"II"</formula>
    </cfRule>
    <cfRule type="cellIs" dxfId="219" priority="74" stopIfTrue="1" operator="equal">
      <formula>"III"</formula>
    </cfRule>
  </conditionalFormatting>
  <conditionalFormatting sqref="Y30:AA30 W30">
    <cfRule type="cellIs" dxfId="218" priority="69" stopIfTrue="1" operator="equal">
      <formula>"A"</formula>
    </cfRule>
    <cfRule type="cellIs" dxfId="217" priority="70" stopIfTrue="1" operator="equal">
      <formula>"NA"</formula>
    </cfRule>
    <cfRule type="cellIs" dxfId="216" priority="71" stopIfTrue="1" operator="equal">
      <formula>"NA-CE"</formula>
    </cfRule>
  </conditionalFormatting>
  <conditionalFormatting sqref="R31">
    <cfRule type="cellIs" dxfId="215" priority="63" stopIfTrue="1" operator="equal">
      <formula>"I"</formula>
    </cfRule>
    <cfRule type="cellIs" dxfId="214" priority="64" stopIfTrue="1" operator="equal">
      <formula>"II"</formula>
    </cfRule>
    <cfRule type="cellIs" dxfId="213" priority="65" stopIfTrue="1" operator="equal">
      <formula>"III"</formula>
    </cfRule>
  </conditionalFormatting>
  <conditionalFormatting sqref="Y31:AA31 W31">
    <cfRule type="cellIs" dxfId="212" priority="60" stopIfTrue="1" operator="equal">
      <formula>"A"</formula>
    </cfRule>
    <cfRule type="cellIs" dxfId="211" priority="61" stopIfTrue="1" operator="equal">
      <formula>"NA"</formula>
    </cfRule>
    <cfRule type="cellIs" dxfId="210" priority="62" stopIfTrue="1" operator="equal">
      <formula>"NA-CE"</formula>
    </cfRule>
  </conditionalFormatting>
  <conditionalFormatting sqref="Y31:AA31">
    <cfRule type="cellIs" dxfId="209" priority="57" stopIfTrue="1" operator="equal">
      <formula>"A"</formula>
    </cfRule>
    <cfRule type="cellIs" dxfId="208" priority="58" stopIfTrue="1" operator="equal">
      <formula>"NA"</formula>
    </cfRule>
    <cfRule type="cellIs" dxfId="207" priority="59" stopIfTrue="1" operator="equal">
      <formula>"NA-CE"</formula>
    </cfRule>
  </conditionalFormatting>
  <conditionalFormatting sqref="R33">
    <cfRule type="cellIs" dxfId="206" priority="54" stopIfTrue="1" operator="equal">
      <formula>"I"</formula>
    </cfRule>
    <cfRule type="cellIs" dxfId="205" priority="55" stopIfTrue="1" operator="equal">
      <formula>"II"</formula>
    </cfRule>
    <cfRule type="cellIs" dxfId="204" priority="56" stopIfTrue="1" operator="equal">
      <formula>"III"</formula>
    </cfRule>
  </conditionalFormatting>
  <conditionalFormatting sqref="R33">
    <cfRule type="cellIs" dxfId="203" priority="51" stopIfTrue="1" operator="equal">
      <formula>"I"</formula>
    </cfRule>
    <cfRule type="cellIs" dxfId="202" priority="52" stopIfTrue="1" operator="equal">
      <formula>"II"</formula>
    </cfRule>
    <cfRule type="cellIs" dxfId="201" priority="53" stopIfTrue="1" operator="equal">
      <formula>"III"</formula>
    </cfRule>
  </conditionalFormatting>
  <conditionalFormatting sqref="R34">
    <cfRule type="cellIs" dxfId="200" priority="48" stopIfTrue="1" operator="equal">
      <formula>"I"</formula>
    </cfRule>
    <cfRule type="cellIs" dxfId="199" priority="49" stopIfTrue="1" operator="equal">
      <formula>"II"</formula>
    </cfRule>
    <cfRule type="cellIs" dxfId="198" priority="50" stopIfTrue="1" operator="equal">
      <formula>"III"</formula>
    </cfRule>
  </conditionalFormatting>
  <conditionalFormatting sqref="Y34:AA34 W34">
    <cfRule type="cellIs" dxfId="197" priority="45" stopIfTrue="1" operator="equal">
      <formula>"A"</formula>
    </cfRule>
    <cfRule type="cellIs" dxfId="196" priority="46" stopIfTrue="1" operator="equal">
      <formula>"NA"</formula>
    </cfRule>
    <cfRule type="cellIs" dxfId="195" priority="47" stopIfTrue="1" operator="equal">
      <formula>"NA-CE"</formula>
    </cfRule>
  </conditionalFormatting>
  <conditionalFormatting sqref="R35">
    <cfRule type="cellIs" dxfId="194" priority="34" stopIfTrue="1" operator="equal">
      <formula>"I"</formula>
    </cfRule>
    <cfRule type="cellIs" dxfId="193" priority="35" stopIfTrue="1" operator="equal">
      <formula>"II"</formula>
    </cfRule>
    <cfRule type="cellIs" dxfId="192" priority="36" stopIfTrue="1" operator="equal">
      <formula>"III"</formula>
    </cfRule>
  </conditionalFormatting>
  <conditionalFormatting sqref="R35">
    <cfRule type="cellIs" dxfId="191" priority="31" stopIfTrue="1" operator="equal">
      <formula>"I"</formula>
    </cfRule>
    <cfRule type="cellIs" dxfId="190" priority="32" stopIfTrue="1" operator="equal">
      <formula>"II"</formula>
    </cfRule>
    <cfRule type="cellIs" dxfId="189" priority="33" stopIfTrue="1" operator="equal">
      <formula>"III"</formula>
    </cfRule>
  </conditionalFormatting>
  <conditionalFormatting sqref="Z35:AA35">
    <cfRule type="cellIs" dxfId="188" priority="29" stopIfTrue="1" operator="between">
      <formula>"NO"</formula>
      <formula>"NO"</formula>
    </cfRule>
    <cfRule type="cellIs" dxfId="187" priority="30" stopIfTrue="1" operator="between">
      <formula>"SI"</formula>
      <formula>"SI"</formula>
    </cfRule>
  </conditionalFormatting>
  <conditionalFormatting sqref="R22">
    <cfRule type="cellIs" dxfId="186" priority="26" stopIfTrue="1" operator="equal">
      <formula>"I"</formula>
    </cfRule>
    <cfRule type="cellIs" dxfId="185" priority="27" stopIfTrue="1" operator="equal">
      <formula>"II"</formula>
    </cfRule>
    <cfRule type="cellIs" dxfId="184" priority="28" stopIfTrue="1" operator="equal">
      <formula>"III"</formula>
    </cfRule>
  </conditionalFormatting>
  <conditionalFormatting sqref="R26">
    <cfRule type="cellIs" dxfId="183" priority="23" stopIfTrue="1" operator="equal">
      <formula>"I"</formula>
    </cfRule>
    <cfRule type="cellIs" dxfId="182" priority="24" stopIfTrue="1" operator="equal">
      <formula>"II"</formula>
    </cfRule>
    <cfRule type="cellIs" dxfId="181" priority="25" stopIfTrue="1" operator="equal">
      <formula>"III"</formula>
    </cfRule>
  </conditionalFormatting>
  <conditionalFormatting sqref="R26">
    <cfRule type="cellIs" dxfId="180" priority="20" stopIfTrue="1" operator="equal">
      <formula>"I"</formula>
    </cfRule>
    <cfRule type="cellIs" dxfId="179" priority="21" stopIfTrue="1" operator="equal">
      <formula>"II"</formula>
    </cfRule>
    <cfRule type="cellIs" dxfId="178" priority="22" stopIfTrue="1" operator="equal">
      <formula>"III"</formula>
    </cfRule>
  </conditionalFormatting>
  <conditionalFormatting sqref="Z26">
    <cfRule type="cellIs" dxfId="177" priority="18" stopIfTrue="1" operator="between">
      <formula>"NO"</formula>
      <formula>"NO"</formula>
    </cfRule>
    <cfRule type="cellIs" dxfId="176" priority="19" stopIfTrue="1" operator="between">
      <formula>"SI"</formula>
      <formula>"SI"</formula>
    </cfRule>
  </conditionalFormatting>
  <conditionalFormatting sqref="R32">
    <cfRule type="cellIs" dxfId="175" priority="15" stopIfTrue="1" operator="equal">
      <formula>"I"</formula>
    </cfRule>
    <cfRule type="cellIs" dxfId="174" priority="16" stopIfTrue="1" operator="equal">
      <formula>"II"</formula>
    </cfRule>
    <cfRule type="cellIs" dxfId="173" priority="17" stopIfTrue="1" operator="equal">
      <formula>"III"</formula>
    </cfRule>
  </conditionalFormatting>
  <conditionalFormatting sqref="R28">
    <cfRule type="cellIs" dxfId="172" priority="12" stopIfTrue="1" operator="equal">
      <formula>"I"</formula>
    </cfRule>
    <cfRule type="cellIs" dxfId="171" priority="13" stopIfTrue="1" operator="equal">
      <formula>"II"</formula>
    </cfRule>
    <cfRule type="cellIs" dxfId="170" priority="14" stopIfTrue="1" operator="equal">
      <formula>"III"</formula>
    </cfRule>
  </conditionalFormatting>
  <conditionalFormatting sqref="R21">
    <cfRule type="cellIs" dxfId="169" priority="9" stopIfTrue="1" operator="equal">
      <formula>"I"</formula>
    </cfRule>
    <cfRule type="cellIs" dxfId="168" priority="10" stopIfTrue="1" operator="equal">
      <formula>"II"</formula>
    </cfRule>
    <cfRule type="cellIs" dxfId="167" priority="11" stopIfTrue="1" operator="equal">
      <formula>"III"</formula>
    </cfRule>
  </conditionalFormatting>
  <conditionalFormatting sqref="R7">
    <cfRule type="cellIs" dxfId="166" priority="6" stopIfTrue="1" operator="equal">
      <formula>"I"</formula>
    </cfRule>
    <cfRule type="cellIs" dxfId="165" priority="7" stopIfTrue="1" operator="equal">
      <formula>"II"</formula>
    </cfRule>
    <cfRule type="cellIs" dxfId="164" priority="8" stopIfTrue="1" operator="equal">
      <formula>"III"</formula>
    </cfRule>
  </conditionalFormatting>
  <dataValidations count="8">
    <dataValidation allowBlank="1" showInputMessage="1" showErrorMessage="1" prompt="600 - 4000: I_x000a_150 - 500: II_x000a_40   -  120: III_x000a_20: IV" sqref="Q5"/>
    <dataValidation allowBlank="1" showInputMessage="1" showErrorMessage="1" prompt="100:Muerte_x000a_60: Lesiones graves, invalidez_x000a_25:Lesiones con ILT_x000a_10:Lesiones que no requieren hospitalización" sqref="P5"/>
    <dataValidation allowBlank="1" showInputMessage="1" showErrorMessage="1" prompt="Muy Alto:40 -24_x000a_Alto: 20 - 10_x000a_Medio: 8 - 6_x000a_bajo 4 - 2" sqref="O5"/>
    <dataValidation allowBlank="1" showInputMessage="1" showErrorMessage="1" prompt="4: Exposicion Continua_x000a_3: Exposición Frecuente_x000a_2: Exposición ocasional_x000a_1: Exposición esporádica" sqref="M5"/>
    <dataValidation allowBlank="1" showInputMessage="1" showErrorMessage="1" prompt="10 MUY ALTO_x000a_6   ALTO_x000a_2   MEDIO_x000a_0   BAJO" sqref="L5"/>
    <dataValidation type="list" allowBlank="1" showInputMessage="1" showErrorMessage="1" sqref="L6:L15 L17:L45">
      <formula1>ND</formula1>
    </dataValidation>
    <dataValidation type="list" allowBlank="1" showInputMessage="1" showErrorMessage="1" sqref="M6:M15 M17:M45">
      <formula1>NE</formula1>
    </dataValidation>
    <dataValidation type="list" allowBlank="1" showInputMessage="1" showErrorMessage="1" sqref="P6:P15 P17:P45">
      <formula1>NC</formula1>
    </dataValidation>
  </dataValidations>
  <pageMargins left="0.25" right="0.74803149606299213" top="0.23" bottom="0.98425196850393704" header="0" footer="0"/>
  <pageSetup scale="18"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C39"/>
  <sheetViews>
    <sheetView zoomScale="85" zoomScaleNormal="85" zoomScaleSheetLayoutView="70" workbookViewId="0">
      <selection activeCell="D4" sqref="D4:D5"/>
    </sheetView>
  </sheetViews>
  <sheetFormatPr baseColWidth="10" defaultRowHeight="14.25" x14ac:dyDescent="0.2"/>
  <cols>
    <col min="1" max="1" width="19.42578125" style="1" customWidth="1"/>
    <col min="2" max="2" width="26.7109375" style="1" customWidth="1"/>
    <col min="3" max="3" width="18.28515625" style="1" customWidth="1"/>
    <col min="4" max="4" width="21.140625" style="1" customWidth="1"/>
    <col min="5" max="5" width="7.28515625" style="2" customWidth="1"/>
    <col min="6" max="6" width="30.28515625" style="1" customWidth="1"/>
    <col min="7" max="7" width="25.42578125" style="1" customWidth="1"/>
    <col min="8" max="8" width="22.42578125" style="1" customWidth="1"/>
    <col min="9" max="9" width="21.7109375" style="1" customWidth="1"/>
    <col min="10" max="10" width="17.7109375" style="1" customWidth="1"/>
    <col min="11" max="11" width="20.42578125" style="1" customWidth="1"/>
    <col min="12" max="12" width="7.140625" style="1" customWidth="1"/>
    <col min="13" max="13" width="7.28515625" style="1" customWidth="1"/>
    <col min="14" max="14" width="6.42578125" style="1" customWidth="1"/>
    <col min="15" max="15" width="9.28515625" style="1" customWidth="1"/>
    <col min="16" max="16" width="7" style="1" customWidth="1"/>
    <col min="17" max="17" width="7.140625" style="1" customWidth="1"/>
    <col min="18" max="18" width="10" style="1" customWidth="1"/>
    <col min="19" max="19" width="19" style="1" customWidth="1"/>
    <col min="20" max="20" width="13.42578125" style="1" customWidth="1"/>
    <col min="21" max="21" width="13.7109375" style="1" customWidth="1"/>
    <col min="22" max="22" width="28.140625" style="1" customWidth="1"/>
    <col min="23" max="23" width="22.28515625" style="1" customWidth="1"/>
    <col min="24" max="24" width="27.42578125" style="1" customWidth="1"/>
    <col min="25" max="25" width="32.140625" style="1" customWidth="1"/>
    <col min="26" max="26" width="25.28515625" style="1" customWidth="1"/>
    <col min="27" max="27" width="21" style="1" customWidth="1"/>
    <col min="28" max="28" width="21.85546875" style="1" customWidth="1"/>
    <col min="29" max="16384" width="11.42578125" style="1"/>
  </cols>
  <sheetData>
    <row r="1" spans="1:28" ht="45.75" customHeight="1" x14ac:dyDescent="0.2">
      <c r="A1" s="189"/>
      <c r="B1" s="189"/>
      <c r="C1" s="190"/>
      <c r="D1" s="46"/>
      <c r="E1" s="199" t="str">
        <f>+ADMINISTRATIVOS!D1</f>
        <v>MATRÍZ DE RIESGOS LABORALES EPA CARTAGENA</v>
      </c>
      <c r="F1" s="199"/>
      <c r="G1" s="199"/>
      <c r="H1" s="199"/>
      <c r="I1" s="199"/>
      <c r="J1" s="199"/>
      <c r="K1" s="199"/>
      <c r="L1" s="199"/>
      <c r="M1" s="199"/>
      <c r="N1" s="199"/>
      <c r="O1" s="199"/>
      <c r="P1" s="199"/>
      <c r="Q1" s="199"/>
      <c r="R1" s="199"/>
      <c r="S1" s="199"/>
      <c r="T1" s="199"/>
      <c r="U1" s="199"/>
      <c r="V1" s="199"/>
      <c r="W1" s="199"/>
      <c r="X1" s="199"/>
      <c r="Y1" s="199"/>
      <c r="Z1" s="199"/>
      <c r="AA1" s="61" t="s">
        <v>283</v>
      </c>
      <c r="AB1" s="61" t="s">
        <v>284</v>
      </c>
    </row>
    <row r="2" spans="1:28" ht="45" customHeight="1" x14ac:dyDescent="0.2">
      <c r="A2" s="191"/>
      <c r="B2" s="191"/>
      <c r="C2" s="192"/>
      <c r="D2" s="47"/>
      <c r="E2" s="202"/>
      <c r="F2" s="202"/>
      <c r="G2" s="202"/>
      <c r="H2" s="202"/>
      <c r="I2" s="202"/>
      <c r="J2" s="202"/>
      <c r="K2" s="202"/>
      <c r="L2" s="202"/>
      <c r="M2" s="202"/>
      <c r="N2" s="202"/>
      <c r="O2" s="202"/>
      <c r="P2" s="202"/>
      <c r="Q2" s="202"/>
      <c r="R2" s="202"/>
      <c r="S2" s="202"/>
      <c r="T2" s="202"/>
      <c r="U2" s="202"/>
      <c r="V2" s="202"/>
      <c r="W2" s="202"/>
      <c r="X2" s="202"/>
      <c r="Y2" s="202"/>
      <c r="Z2" s="202"/>
      <c r="AA2" s="8" t="s">
        <v>282</v>
      </c>
      <c r="AB2" s="8" t="s">
        <v>281</v>
      </c>
    </row>
    <row r="3" spans="1:28" s="7" customFormat="1" ht="13.5" customHeight="1" x14ac:dyDescent="0.2">
      <c r="A3" s="9"/>
      <c r="B3" s="48"/>
      <c r="C3" s="9"/>
      <c r="D3" s="46"/>
      <c r="E3" s="9"/>
      <c r="F3" s="9"/>
      <c r="G3" s="9"/>
      <c r="H3" s="9"/>
      <c r="I3" s="9"/>
      <c r="J3" s="9"/>
      <c r="K3" s="9"/>
      <c r="L3" s="9"/>
      <c r="M3" s="9"/>
      <c r="N3" s="9"/>
      <c r="O3" s="9"/>
      <c r="P3" s="9"/>
      <c r="Q3" s="9"/>
      <c r="R3" s="9"/>
      <c r="S3" s="9"/>
      <c r="T3" s="9"/>
      <c r="U3" s="9"/>
      <c r="V3" s="9"/>
      <c r="W3" s="9"/>
      <c r="X3" s="9"/>
      <c r="Y3" s="9"/>
      <c r="Z3" s="9"/>
      <c r="AA3" s="9"/>
      <c r="AB3" s="9"/>
    </row>
    <row r="4" spans="1:28" ht="37.5" customHeight="1" x14ac:dyDescent="0.2">
      <c r="A4" s="243" t="s">
        <v>237</v>
      </c>
      <c r="B4" s="243" t="s">
        <v>21</v>
      </c>
      <c r="C4" s="244" t="s">
        <v>18</v>
      </c>
      <c r="D4" s="244" t="s">
        <v>224</v>
      </c>
      <c r="E4" s="245" t="s">
        <v>34</v>
      </c>
      <c r="F4" s="246" t="s">
        <v>20</v>
      </c>
      <c r="G4" s="246"/>
      <c r="H4" s="243" t="s">
        <v>1</v>
      </c>
      <c r="I4" s="247" t="s">
        <v>2</v>
      </c>
      <c r="J4" s="247"/>
      <c r="K4" s="247"/>
      <c r="L4" s="248" t="s">
        <v>5</v>
      </c>
      <c r="M4" s="248"/>
      <c r="N4" s="248"/>
      <c r="O4" s="248"/>
      <c r="P4" s="248"/>
      <c r="Q4" s="248"/>
      <c r="R4" s="248"/>
      <c r="S4" s="249" t="s">
        <v>12</v>
      </c>
      <c r="T4" s="250" t="s">
        <v>14</v>
      </c>
      <c r="U4" s="250"/>
      <c r="V4" s="248" t="s">
        <v>15</v>
      </c>
      <c r="W4" s="248"/>
      <c r="X4" s="248"/>
      <c r="Y4" s="248"/>
      <c r="Z4" s="248"/>
      <c r="AA4" s="250" t="s">
        <v>31</v>
      </c>
      <c r="AB4" s="250"/>
    </row>
    <row r="5" spans="1:28" s="2" customFormat="1" ht="150.75" customHeight="1" x14ac:dyDescent="0.2">
      <c r="A5" s="243"/>
      <c r="B5" s="243"/>
      <c r="C5" s="243"/>
      <c r="D5" s="243"/>
      <c r="E5" s="251"/>
      <c r="F5" s="252" t="s">
        <v>19</v>
      </c>
      <c r="G5" s="252" t="s">
        <v>0</v>
      </c>
      <c r="H5" s="243"/>
      <c r="I5" s="253" t="s">
        <v>3</v>
      </c>
      <c r="J5" s="253" t="s">
        <v>4</v>
      </c>
      <c r="K5" s="253" t="s">
        <v>22</v>
      </c>
      <c r="L5" s="254" t="s">
        <v>6</v>
      </c>
      <c r="M5" s="254" t="s">
        <v>7</v>
      </c>
      <c r="N5" s="255" t="s">
        <v>24</v>
      </c>
      <c r="O5" s="255" t="s">
        <v>8</v>
      </c>
      <c r="P5" s="255" t="s">
        <v>9</v>
      </c>
      <c r="Q5" s="255" t="s">
        <v>10</v>
      </c>
      <c r="R5" s="255" t="s">
        <v>11</v>
      </c>
      <c r="S5" s="249" t="s">
        <v>13</v>
      </c>
      <c r="T5" s="256" t="s">
        <v>25</v>
      </c>
      <c r="U5" s="256" t="s">
        <v>26</v>
      </c>
      <c r="V5" s="257" t="s">
        <v>16</v>
      </c>
      <c r="W5" s="257" t="s">
        <v>17</v>
      </c>
      <c r="X5" s="249" t="s">
        <v>27</v>
      </c>
      <c r="Y5" s="249" t="s">
        <v>23</v>
      </c>
      <c r="Z5" s="249" t="s">
        <v>170</v>
      </c>
      <c r="AA5" s="256" t="s">
        <v>32</v>
      </c>
      <c r="AB5" s="256" t="s">
        <v>33</v>
      </c>
    </row>
    <row r="6" spans="1:28" s="3" customFormat="1" ht="69.75" customHeight="1" x14ac:dyDescent="0.2">
      <c r="A6" s="258" t="s">
        <v>290</v>
      </c>
      <c r="B6" s="259" t="s">
        <v>219</v>
      </c>
      <c r="C6" s="260" t="s">
        <v>228</v>
      </c>
      <c r="D6" s="260" t="s">
        <v>256</v>
      </c>
      <c r="E6" s="261" t="s">
        <v>78</v>
      </c>
      <c r="F6" s="262" t="s">
        <v>615</v>
      </c>
      <c r="G6" s="262" t="s">
        <v>197</v>
      </c>
      <c r="H6" s="263" t="s">
        <v>198</v>
      </c>
      <c r="I6" s="262" t="s">
        <v>210</v>
      </c>
      <c r="J6" s="262" t="s">
        <v>81</v>
      </c>
      <c r="K6" s="263" t="s">
        <v>199</v>
      </c>
      <c r="L6" s="261">
        <v>6</v>
      </c>
      <c r="M6" s="261">
        <v>2</v>
      </c>
      <c r="N6" s="264">
        <f t="shared" ref="N6:N13" si="0">L6*M6</f>
        <v>12</v>
      </c>
      <c r="O6" s="264" t="str">
        <f t="shared" ref="O6:O11" si="1">IF(N6&lt;=4,"BAJO",IF(N6=6,"MEDIO",IF(N6=8,"MEDIO",IF(N6=10,"ALTO",IF(N6=12,"ALTO",IF(N6=18,"ALTO",IF(N6=20,"ALTO",IF(N6&gt;=24,"MUY ALTO",0))))))))</f>
        <v>ALTO</v>
      </c>
      <c r="P6" s="261">
        <v>10</v>
      </c>
      <c r="Q6" s="264">
        <f t="shared" ref="Q6:Q13" si="2">N6*P6</f>
        <v>120</v>
      </c>
      <c r="R6" s="264" t="str">
        <f t="shared" ref="R6:R27" si="3">IF(AND(Q6&gt;1,Q6&lt;=20),"IV",IF(AND(Q6&gt;=40,Q6&lt;=120),"III",IF(AND(Q6&gt;=150,Q6&lt;=500),"II",IF(AND(Q6&gt;=600,Q6&lt;=4000),"I","0"))))</f>
        <v>III</v>
      </c>
      <c r="S6" s="264" t="str">
        <f t="shared" ref="S6:S21" si="4">IF(R6="III","ACEPTABLE CON CONTROL ESPECIFICO",IF(R6="IV","ACEPTABLE",IF(R6="II","NO ACEPTABLE",IF(R6="I","NO ACEPTABLE",0))))</f>
        <v>ACEPTABLE CON CONTROL ESPECIFICO</v>
      </c>
      <c r="T6" s="261" t="s">
        <v>28</v>
      </c>
      <c r="U6" s="261">
        <v>12</v>
      </c>
      <c r="V6" s="263" t="s">
        <v>81</v>
      </c>
      <c r="W6" s="261" t="s">
        <v>81</v>
      </c>
      <c r="X6" s="263" t="s">
        <v>81</v>
      </c>
      <c r="Y6" s="263" t="s">
        <v>211</v>
      </c>
      <c r="Z6" s="262" t="s">
        <v>212</v>
      </c>
      <c r="AA6" s="265" t="s">
        <v>78</v>
      </c>
      <c r="AB6" s="265" t="s">
        <v>123</v>
      </c>
    </row>
    <row r="7" spans="1:28" s="3" customFormat="1" ht="93.75" customHeight="1" x14ac:dyDescent="0.2">
      <c r="A7" s="258"/>
      <c r="B7" s="259"/>
      <c r="C7" s="260"/>
      <c r="D7" s="260"/>
      <c r="E7" s="261" t="s">
        <v>78</v>
      </c>
      <c r="F7" s="262" t="s">
        <v>257</v>
      </c>
      <c r="G7" s="262" t="s">
        <v>179</v>
      </c>
      <c r="H7" s="262" t="s">
        <v>135</v>
      </c>
      <c r="I7" s="262" t="s">
        <v>184</v>
      </c>
      <c r="J7" s="262" t="s">
        <v>81</v>
      </c>
      <c r="K7" s="262" t="s">
        <v>137</v>
      </c>
      <c r="L7" s="263">
        <v>2</v>
      </c>
      <c r="M7" s="263">
        <v>3</v>
      </c>
      <c r="N7" s="266">
        <f t="shared" si="0"/>
        <v>6</v>
      </c>
      <c r="O7" s="266" t="str">
        <f t="shared" si="1"/>
        <v>MEDIO</v>
      </c>
      <c r="P7" s="263">
        <v>10</v>
      </c>
      <c r="Q7" s="266">
        <f t="shared" si="2"/>
        <v>60</v>
      </c>
      <c r="R7" s="266" t="str">
        <f t="shared" si="3"/>
        <v>III</v>
      </c>
      <c r="S7" s="266" t="str">
        <f t="shared" si="4"/>
        <v>ACEPTABLE CON CONTROL ESPECIFICO</v>
      </c>
      <c r="T7" s="263" t="s">
        <v>28</v>
      </c>
      <c r="U7" s="263">
        <v>12</v>
      </c>
      <c r="V7" s="263" t="s">
        <v>81</v>
      </c>
      <c r="W7" s="263" t="s">
        <v>81</v>
      </c>
      <c r="X7" s="263" t="s">
        <v>81</v>
      </c>
      <c r="Y7" s="262" t="s">
        <v>205</v>
      </c>
      <c r="Z7" s="263" t="s">
        <v>81</v>
      </c>
      <c r="AA7" s="265" t="s">
        <v>78</v>
      </c>
      <c r="AB7" s="265" t="s">
        <v>123</v>
      </c>
    </row>
    <row r="8" spans="1:28" s="3" customFormat="1" ht="87" customHeight="1" x14ac:dyDescent="0.2">
      <c r="A8" s="258"/>
      <c r="B8" s="267"/>
      <c r="C8" s="260"/>
      <c r="D8" s="260"/>
      <c r="E8" s="261" t="s">
        <v>78</v>
      </c>
      <c r="F8" s="262" t="s">
        <v>257</v>
      </c>
      <c r="G8" s="262" t="s">
        <v>179</v>
      </c>
      <c r="H8" s="262" t="s">
        <v>135</v>
      </c>
      <c r="I8" s="262" t="s">
        <v>184</v>
      </c>
      <c r="J8" s="262" t="s">
        <v>81</v>
      </c>
      <c r="K8" s="262" t="s">
        <v>137</v>
      </c>
      <c r="L8" s="263">
        <v>2</v>
      </c>
      <c r="M8" s="263">
        <v>3</v>
      </c>
      <c r="N8" s="266">
        <f t="shared" si="0"/>
        <v>6</v>
      </c>
      <c r="O8" s="266" t="str">
        <f t="shared" si="1"/>
        <v>MEDIO</v>
      </c>
      <c r="P8" s="263">
        <v>10</v>
      </c>
      <c r="Q8" s="266">
        <f t="shared" si="2"/>
        <v>60</v>
      </c>
      <c r="R8" s="266" t="str">
        <f t="shared" si="3"/>
        <v>III</v>
      </c>
      <c r="S8" s="266" t="str">
        <f t="shared" si="4"/>
        <v>ACEPTABLE CON CONTROL ESPECIFICO</v>
      </c>
      <c r="T8" s="263" t="s">
        <v>28</v>
      </c>
      <c r="U8" s="263">
        <v>12</v>
      </c>
      <c r="V8" s="263" t="s">
        <v>81</v>
      </c>
      <c r="W8" s="263" t="s">
        <v>81</v>
      </c>
      <c r="X8" s="263" t="s">
        <v>81</v>
      </c>
      <c r="Y8" s="262" t="s">
        <v>205</v>
      </c>
      <c r="Z8" s="263" t="s">
        <v>81</v>
      </c>
      <c r="AA8" s="265" t="s">
        <v>78</v>
      </c>
      <c r="AB8" s="265" t="s">
        <v>123</v>
      </c>
    </row>
    <row r="9" spans="1:28" s="3" customFormat="1" ht="87" customHeight="1" x14ac:dyDescent="0.2">
      <c r="A9" s="258"/>
      <c r="B9" s="267"/>
      <c r="C9" s="260"/>
      <c r="D9" s="260"/>
      <c r="E9" s="261" t="s">
        <v>78</v>
      </c>
      <c r="F9" s="262" t="s">
        <v>145</v>
      </c>
      <c r="G9" s="262" t="s">
        <v>171</v>
      </c>
      <c r="H9" s="262" t="s">
        <v>146</v>
      </c>
      <c r="I9" s="262" t="s">
        <v>81</v>
      </c>
      <c r="J9" s="262" t="s">
        <v>147</v>
      </c>
      <c r="K9" s="262" t="s">
        <v>148</v>
      </c>
      <c r="L9" s="261">
        <v>2</v>
      </c>
      <c r="M9" s="261">
        <v>4</v>
      </c>
      <c r="N9" s="264">
        <f t="shared" si="0"/>
        <v>8</v>
      </c>
      <c r="O9" s="264" t="str">
        <f t="shared" si="1"/>
        <v>MEDIO</v>
      </c>
      <c r="P9" s="261">
        <v>10</v>
      </c>
      <c r="Q9" s="264">
        <f t="shared" si="2"/>
        <v>80</v>
      </c>
      <c r="R9" s="264" t="str">
        <f t="shared" si="3"/>
        <v>III</v>
      </c>
      <c r="S9" s="264" t="str">
        <f t="shared" si="4"/>
        <v>ACEPTABLE CON CONTROL ESPECIFICO</v>
      </c>
      <c r="T9" s="261" t="s">
        <v>28</v>
      </c>
      <c r="U9" s="261">
        <v>12</v>
      </c>
      <c r="V9" s="261" t="s">
        <v>81</v>
      </c>
      <c r="W9" s="261" t="s">
        <v>81</v>
      </c>
      <c r="X9" s="263" t="s">
        <v>81</v>
      </c>
      <c r="Y9" s="262" t="s">
        <v>169</v>
      </c>
      <c r="Z9" s="263" t="s">
        <v>81</v>
      </c>
      <c r="AA9" s="265" t="s">
        <v>78</v>
      </c>
      <c r="AB9" s="265" t="s">
        <v>123</v>
      </c>
    </row>
    <row r="10" spans="1:28" s="3" customFormat="1" ht="87" customHeight="1" x14ac:dyDescent="0.2">
      <c r="A10" s="258"/>
      <c r="B10" s="267"/>
      <c r="C10" s="260"/>
      <c r="D10" s="260"/>
      <c r="E10" s="261" t="s">
        <v>78</v>
      </c>
      <c r="F10" s="262" t="s">
        <v>140</v>
      </c>
      <c r="G10" s="262" t="s">
        <v>141</v>
      </c>
      <c r="H10" s="263" t="s">
        <v>142</v>
      </c>
      <c r="I10" s="262" t="s">
        <v>143</v>
      </c>
      <c r="J10" s="262" t="s">
        <v>81</v>
      </c>
      <c r="K10" s="263" t="s">
        <v>144</v>
      </c>
      <c r="L10" s="261">
        <v>2</v>
      </c>
      <c r="M10" s="261">
        <v>4</v>
      </c>
      <c r="N10" s="264">
        <f t="shared" si="0"/>
        <v>8</v>
      </c>
      <c r="O10" s="264" t="str">
        <f t="shared" si="1"/>
        <v>MEDIO</v>
      </c>
      <c r="P10" s="261">
        <v>10</v>
      </c>
      <c r="Q10" s="264">
        <f t="shared" si="2"/>
        <v>80</v>
      </c>
      <c r="R10" s="264" t="str">
        <f t="shared" si="3"/>
        <v>III</v>
      </c>
      <c r="S10" s="264" t="str">
        <f t="shared" si="4"/>
        <v>ACEPTABLE CON CONTROL ESPECIFICO</v>
      </c>
      <c r="T10" s="261" t="s">
        <v>28</v>
      </c>
      <c r="U10" s="261">
        <v>12</v>
      </c>
      <c r="V10" s="261" t="s">
        <v>81</v>
      </c>
      <c r="W10" s="261" t="s">
        <v>81</v>
      </c>
      <c r="X10" s="263" t="s">
        <v>81</v>
      </c>
      <c r="Y10" s="263" t="s">
        <v>167</v>
      </c>
      <c r="Z10" s="262" t="s">
        <v>168</v>
      </c>
      <c r="AA10" s="265" t="s">
        <v>78</v>
      </c>
      <c r="AB10" s="265" t="s">
        <v>123</v>
      </c>
    </row>
    <row r="11" spans="1:28" s="3" customFormat="1" ht="87" customHeight="1" x14ac:dyDescent="0.2">
      <c r="A11" s="258"/>
      <c r="B11" s="267"/>
      <c r="C11" s="260"/>
      <c r="D11" s="260"/>
      <c r="E11" s="261" t="s">
        <v>78</v>
      </c>
      <c r="F11" s="262" t="s">
        <v>257</v>
      </c>
      <c r="G11" s="262" t="s">
        <v>179</v>
      </c>
      <c r="H11" s="262" t="s">
        <v>135</v>
      </c>
      <c r="I11" s="262" t="s">
        <v>184</v>
      </c>
      <c r="J11" s="262" t="s">
        <v>81</v>
      </c>
      <c r="K11" s="262" t="s">
        <v>137</v>
      </c>
      <c r="L11" s="263">
        <v>2</v>
      </c>
      <c r="M11" s="263">
        <v>3</v>
      </c>
      <c r="N11" s="266">
        <f t="shared" si="0"/>
        <v>6</v>
      </c>
      <c r="O11" s="266" t="str">
        <f t="shared" si="1"/>
        <v>MEDIO</v>
      </c>
      <c r="P11" s="263">
        <v>10</v>
      </c>
      <c r="Q11" s="266">
        <f t="shared" si="2"/>
        <v>60</v>
      </c>
      <c r="R11" s="266" t="str">
        <f t="shared" si="3"/>
        <v>III</v>
      </c>
      <c r="S11" s="266" t="str">
        <f t="shared" si="4"/>
        <v>ACEPTABLE CON CONTROL ESPECIFICO</v>
      </c>
      <c r="T11" s="263" t="s">
        <v>28</v>
      </c>
      <c r="U11" s="263">
        <v>12</v>
      </c>
      <c r="V11" s="261" t="s">
        <v>81</v>
      </c>
      <c r="W11" s="261" t="s">
        <v>81</v>
      </c>
      <c r="X11" s="263" t="s">
        <v>81</v>
      </c>
      <c r="Y11" s="262" t="s">
        <v>205</v>
      </c>
      <c r="Z11" s="263" t="s">
        <v>81</v>
      </c>
      <c r="AA11" s="265" t="s">
        <v>78</v>
      </c>
      <c r="AB11" s="265" t="s">
        <v>123</v>
      </c>
    </row>
    <row r="12" spans="1:28" s="3" customFormat="1" ht="87" customHeight="1" x14ac:dyDescent="0.2">
      <c r="A12" s="258"/>
      <c r="B12" s="268" t="s">
        <v>291</v>
      </c>
      <c r="C12" s="260" t="s">
        <v>202</v>
      </c>
      <c r="D12" s="260"/>
      <c r="E12" s="261" t="s">
        <v>78</v>
      </c>
      <c r="F12" s="262" t="s">
        <v>120</v>
      </c>
      <c r="G12" s="263" t="s">
        <v>121</v>
      </c>
      <c r="H12" s="263" t="s">
        <v>122</v>
      </c>
      <c r="I12" s="263" t="s">
        <v>81</v>
      </c>
      <c r="J12" s="263" t="s">
        <v>123</v>
      </c>
      <c r="K12" s="263" t="s">
        <v>124</v>
      </c>
      <c r="L12" s="261">
        <v>2</v>
      </c>
      <c r="M12" s="261">
        <v>3</v>
      </c>
      <c r="N12" s="264">
        <f t="shared" si="0"/>
        <v>6</v>
      </c>
      <c r="O12" s="264" t="s">
        <v>4</v>
      </c>
      <c r="P12" s="261">
        <v>10</v>
      </c>
      <c r="Q12" s="264">
        <f t="shared" si="2"/>
        <v>60</v>
      </c>
      <c r="R12" s="264" t="str">
        <f t="shared" si="3"/>
        <v>III</v>
      </c>
      <c r="S12" s="264" t="str">
        <f t="shared" si="4"/>
        <v>ACEPTABLE CON CONTROL ESPECIFICO</v>
      </c>
      <c r="T12" s="261" t="s">
        <v>28</v>
      </c>
      <c r="U12" s="261">
        <v>12</v>
      </c>
      <c r="V12" s="261" t="s">
        <v>81</v>
      </c>
      <c r="W12" s="261" t="s">
        <v>81</v>
      </c>
      <c r="X12" s="263" t="s">
        <v>81</v>
      </c>
      <c r="Y12" s="263" t="s">
        <v>163</v>
      </c>
      <c r="Z12" s="263" t="s">
        <v>81</v>
      </c>
      <c r="AA12" s="265" t="s">
        <v>78</v>
      </c>
      <c r="AB12" s="265" t="s">
        <v>123</v>
      </c>
    </row>
    <row r="13" spans="1:28" s="3" customFormat="1" ht="137.25" customHeight="1" x14ac:dyDescent="0.25">
      <c r="A13" s="258"/>
      <c r="B13" s="268"/>
      <c r="C13" s="260"/>
      <c r="D13" s="260"/>
      <c r="E13" s="266" t="s">
        <v>78</v>
      </c>
      <c r="F13" s="263" t="s">
        <v>110</v>
      </c>
      <c r="G13" s="263" t="s">
        <v>111</v>
      </c>
      <c r="H13" s="263" t="s">
        <v>489</v>
      </c>
      <c r="I13" s="263" t="s">
        <v>81</v>
      </c>
      <c r="J13" s="263" t="s">
        <v>81</v>
      </c>
      <c r="K13" s="263" t="s">
        <v>113</v>
      </c>
      <c r="L13" s="269">
        <v>2</v>
      </c>
      <c r="M13" s="269">
        <v>4</v>
      </c>
      <c r="N13" s="270">
        <f t="shared" si="0"/>
        <v>8</v>
      </c>
      <c r="O13" s="271" t="str">
        <f>IF(N13&lt;=4,"BAJO",IF(N13=6,"MEDIO",IF(N13=8,"MEDIO",IF(N13=10,"ALTO",IF(N13=12,"ALTO",IF(N13=18,"ALTO",IF(N13=20,"ALTO",IF(N13&gt;=24,"MUY ALTO",0))))))))</f>
        <v>MEDIO</v>
      </c>
      <c r="P13" s="269">
        <v>10</v>
      </c>
      <c r="Q13" s="270">
        <f t="shared" si="2"/>
        <v>80</v>
      </c>
      <c r="R13" s="272" t="str">
        <f t="shared" si="3"/>
        <v>III</v>
      </c>
      <c r="S13" s="271" t="str">
        <f t="shared" si="4"/>
        <v>ACEPTABLE CON CONTROL ESPECIFICO</v>
      </c>
      <c r="T13" s="269" t="s">
        <v>28</v>
      </c>
      <c r="U13" s="269">
        <v>12</v>
      </c>
      <c r="V13" s="273" t="s">
        <v>81</v>
      </c>
      <c r="W13" s="273" t="s">
        <v>81</v>
      </c>
      <c r="X13" s="273" t="s">
        <v>81</v>
      </c>
      <c r="Y13" s="273" t="s">
        <v>490</v>
      </c>
      <c r="Z13" s="273" t="s">
        <v>81</v>
      </c>
      <c r="AA13" s="274" t="s">
        <v>280</v>
      </c>
      <c r="AB13" s="274" t="s">
        <v>123</v>
      </c>
    </row>
    <row r="14" spans="1:28" s="3" customFormat="1" ht="87" customHeight="1" x14ac:dyDescent="0.2">
      <c r="A14" s="258"/>
      <c r="B14" s="268"/>
      <c r="C14" s="260"/>
      <c r="D14" s="260"/>
      <c r="E14" s="266" t="s">
        <v>78</v>
      </c>
      <c r="F14" s="263" t="s">
        <v>262</v>
      </c>
      <c r="G14" s="263" t="s">
        <v>95</v>
      </c>
      <c r="H14" s="263" t="s">
        <v>96</v>
      </c>
      <c r="I14" s="263" t="s">
        <v>81</v>
      </c>
      <c r="J14" s="263" t="s">
        <v>81</v>
      </c>
      <c r="K14" s="263" t="s">
        <v>97</v>
      </c>
      <c r="L14" s="269">
        <v>2</v>
      </c>
      <c r="M14" s="269">
        <v>2</v>
      </c>
      <c r="N14" s="270">
        <v>4</v>
      </c>
      <c r="O14" s="271" t="str">
        <f>IF(N14&lt;=4,"BAJO",IF(N14=6,"MEDIO",IF(N14=8,"MEDIO",IF(N14=10,"ALTO",IF(N14=12,"ALTO",IF(N14=18,"ALTO",IF(N14=20,"ALTO",IF(N14&gt;=24,"MUY ALTO",0))))))))</f>
        <v>BAJO</v>
      </c>
      <c r="P14" s="269">
        <v>25</v>
      </c>
      <c r="Q14" s="270">
        <v>100</v>
      </c>
      <c r="R14" s="272" t="str">
        <f t="shared" si="3"/>
        <v>III</v>
      </c>
      <c r="S14" s="271" t="str">
        <f t="shared" si="4"/>
        <v>ACEPTABLE CON CONTROL ESPECIFICO</v>
      </c>
      <c r="T14" s="269" t="s">
        <v>28</v>
      </c>
      <c r="U14" s="269">
        <v>12</v>
      </c>
      <c r="V14" s="275" t="s">
        <v>81</v>
      </c>
      <c r="W14" s="275" t="s">
        <v>81</v>
      </c>
      <c r="X14" s="275" t="s">
        <v>81</v>
      </c>
      <c r="Y14" s="275" t="s">
        <v>81</v>
      </c>
      <c r="Z14" s="275" t="s">
        <v>81</v>
      </c>
      <c r="AA14" s="265" t="s">
        <v>78</v>
      </c>
      <c r="AB14" s="265" t="s">
        <v>123</v>
      </c>
    </row>
    <row r="15" spans="1:28" s="3" customFormat="1" ht="87" customHeight="1" x14ac:dyDescent="0.2">
      <c r="A15" s="258"/>
      <c r="B15" s="268"/>
      <c r="C15" s="260"/>
      <c r="D15" s="260"/>
      <c r="E15" s="261" t="s">
        <v>78</v>
      </c>
      <c r="F15" s="262" t="s">
        <v>251</v>
      </c>
      <c r="G15" s="263" t="s">
        <v>121</v>
      </c>
      <c r="H15" s="263" t="s">
        <v>122</v>
      </c>
      <c r="I15" s="263" t="s">
        <v>81</v>
      </c>
      <c r="J15" s="263" t="s">
        <v>123</v>
      </c>
      <c r="K15" s="263" t="s">
        <v>193</v>
      </c>
      <c r="L15" s="261">
        <v>2</v>
      </c>
      <c r="M15" s="261">
        <v>3</v>
      </c>
      <c r="N15" s="264">
        <f>L15*M15</f>
        <v>6</v>
      </c>
      <c r="O15" s="264" t="s">
        <v>4</v>
      </c>
      <c r="P15" s="261">
        <v>10</v>
      </c>
      <c r="Q15" s="264">
        <f>N15*P15</f>
        <v>60</v>
      </c>
      <c r="R15" s="264" t="str">
        <f t="shared" si="3"/>
        <v>III</v>
      </c>
      <c r="S15" s="264" t="str">
        <f t="shared" si="4"/>
        <v>ACEPTABLE CON CONTROL ESPECIFICO</v>
      </c>
      <c r="T15" s="261" t="s">
        <v>28</v>
      </c>
      <c r="U15" s="261">
        <v>12</v>
      </c>
      <c r="V15" s="261" t="s">
        <v>81</v>
      </c>
      <c r="W15" s="261" t="s">
        <v>81</v>
      </c>
      <c r="X15" s="263" t="s">
        <v>81</v>
      </c>
      <c r="Y15" s="263" t="s">
        <v>163</v>
      </c>
      <c r="Z15" s="263" t="s">
        <v>81</v>
      </c>
      <c r="AA15" s="265" t="s">
        <v>78</v>
      </c>
      <c r="AB15" s="265" t="s">
        <v>123</v>
      </c>
    </row>
    <row r="16" spans="1:28" s="3" customFormat="1" ht="87" customHeight="1" x14ac:dyDescent="0.2">
      <c r="A16" s="258"/>
      <c r="B16" s="268"/>
      <c r="C16" s="260"/>
      <c r="D16" s="260"/>
      <c r="E16" s="261" t="s">
        <v>78</v>
      </c>
      <c r="F16" s="262" t="s">
        <v>125</v>
      </c>
      <c r="G16" s="263" t="s">
        <v>109</v>
      </c>
      <c r="H16" s="263" t="s">
        <v>126</v>
      </c>
      <c r="I16" s="263" t="s">
        <v>81</v>
      </c>
      <c r="J16" s="263" t="s">
        <v>127</v>
      </c>
      <c r="K16" s="263" t="s">
        <v>128</v>
      </c>
      <c r="L16" s="261">
        <v>2</v>
      </c>
      <c r="M16" s="261">
        <v>3</v>
      </c>
      <c r="N16" s="264">
        <f>L16*M16</f>
        <v>6</v>
      </c>
      <c r="O16" s="264" t="s">
        <v>4</v>
      </c>
      <c r="P16" s="261">
        <v>10</v>
      </c>
      <c r="Q16" s="264">
        <f>N16*P16</f>
        <v>60</v>
      </c>
      <c r="R16" s="276" t="str">
        <f t="shared" si="3"/>
        <v>III</v>
      </c>
      <c r="S16" s="264" t="str">
        <f t="shared" si="4"/>
        <v>ACEPTABLE CON CONTROL ESPECIFICO</v>
      </c>
      <c r="T16" s="261" t="s">
        <v>28</v>
      </c>
      <c r="U16" s="261">
        <v>12</v>
      </c>
      <c r="V16" s="263" t="s">
        <v>81</v>
      </c>
      <c r="W16" s="263" t="s">
        <v>81</v>
      </c>
      <c r="X16" s="263" t="s">
        <v>81</v>
      </c>
      <c r="Y16" s="263" t="s">
        <v>253</v>
      </c>
      <c r="Z16" s="263" t="s">
        <v>160</v>
      </c>
      <c r="AA16" s="265" t="s">
        <v>78</v>
      </c>
      <c r="AB16" s="265" t="s">
        <v>123</v>
      </c>
    </row>
    <row r="17" spans="1:28" s="3" customFormat="1" ht="87" customHeight="1" x14ac:dyDescent="0.2">
      <c r="A17" s="258"/>
      <c r="B17" s="277" t="s">
        <v>220</v>
      </c>
      <c r="C17" s="260" t="s">
        <v>202</v>
      </c>
      <c r="D17" s="260"/>
      <c r="E17" s="261" t="s">
        <v>78</v>
      </c>
      <c r="F17" s="262" t="s">
        <v>120</v>
      </c>
      <c r="G17" s="263" t="s">
        <v>121</v>
      </c>
      <c r="H17" s="263" t="s">
        <v>122</v>
      </c>
      <c r="I17" s="263" t="s">
        <v>81</v>
      </c>
      <c r="J17" s="263" t="s">
        <v>123</v>
      </c>
      <c r="K17" s="263" t="s">
        <v>124</v>
      </c>
      <c r="L17" s="261">
        <v>2</v>
      </c>
      <c r="M17" s="261">
        <v>3</v>
      </c>
      <c r="N17" s="264">
        <f>L17*M17</f>
        <v>6</v>
      </c>
      <c r="O17" s="264" t="s">
        <v>4</v>
      </c>
      <c r="P17" s="261">
        <v>10</v>
      </c>
      <c r="Q17" s="264">
        <f>N17*P17</f>
        <v>60</v>
      </c>
      <c r="R17" s="264" t="str">
        <f t="shared" si="3"/>
        <v>III</v>
      </c>
      <c r="S17" s="264" t="str">
        <f t="shared" si="4"/>
        <v>ACEPTABLE CON CONTROL ESPECIFICO</v>
      </c>
      <c r="T17" s="261" t="s">
        <v>28</v>
      </c>
      <c r="U17" s="261">
        <v>12</v>
      </c>
      <c r="V17" s="261" t="s">
        <v>81</v>
      </c>
      <c r="W17" s="261" t="s">
        <v>81</v>
      </c>
      <c r="X17" s="263" t="s">
        <v>81</v>
      </c>
      <c r="Y17" s="263" t="s">
        <v>163</v>
      </c>
      <c r="Z17" s="263" t="s">
        <v>81</v>
      </c>
      <c r="AA17" s="265" t="s">
        <v>78</v>
      </c>
      <c r="AB17" s="265" t="s">
        <v>123</v>
      </c>
    </row>
    <row r="18" spans="1:28" s="3" customFormat="1" ht="87" customHeight="1" x14ac:dyDescent="0.2">
      <c r="A18" s="258"/>
      <c r="B18" s="277"/>
      <c r="C18" s="260"/>
      <c r="D18" s="260"/>
      <c r="E18" s="261" t="s">
        <v>78</v>
      </c>
      <c r="F18" s="262" t="s">
        <v>251</v>
      </c>
      <c r="G18" s="263" t="s">
        <v>121</v>
      </c>
      <c r="H18" s="263" t="s">
        <v>122</v>
      </c>
      <c r="I18" s="263" t="s">
        <v>81</v>
      </c>
      <c r="J18" s="263" t="s">
        <v>123</v>
      </c>
      <c r="K18" s="263" t="s">
        <v>193</v>
      </c>
      <c r="L18" s="261">
        <v>2</v>
      </c>
      <c r="M18" s="261">
        <v>3</v>
      </c>
      <c r="N18" s="264">
        <f>L18*M18</f>
        <v>6</v>
      </c>
      <c r="O18" s="264" t="s">
        <v>4</v>
      </c>
      <c r="P18" s="261">
        <v>10</v>
      </c>
      <c r="Q18" s="264">
        <f>N18*P18</f>
        <v>60</v>
      </c>
      <c r="R18" s="264" t="str">
        <f t="shared" si="3"/>
        <v>III</v>
      </c>
      <c r="S18" s="264" t="str">
        <f t="shared" si="4"/>
        <v>ACEPTABLE CON CONTROL ESPECIFICO</v>
      </c>
      <c r="T18" s="261" t="s">
        <v>28</v>
      </c>
      <c r="U18" s="261">
        <v>12</v>
      </c>
      <c r="V18" s="261" t="s">
        <v>81</v>
      </c>
      <c r="W18" s="261" t="s">
        <v>81</v>
      </c>
      <c r="X18" s="263" t="s">
        <v>81</v>
      </c>
      <c r="Y18" s="263" t="s">
        <v>163</v>
      </c>
      <c r="Z18" s="263" t="s">
        <v>81</v>
      </c>
      <c r="AA18" s="265" t="s">
        <v>78</v>
      </c>
      <c r="AB18" s="265" t="s">
        <v>123</v>
      </c>
    </row>
    <row r="19" spans="1:28" s="3" customFormat="1" ht="87" customHeight="1" x14ac:dyDescent="0.2">
      <c r="A19" s="258"/>
      <c r="B19" s="277"/>
      <c r="C19" s="260"/>
      <c r="D19" s="260"/>
      <c r="E19" s="266" t="s">
        <v>78</v>
      </c>
      <c r="F19" s="263" t="s">
        <v>262</v>
      </c>
      <c r="G19" s="263" t="s">
        <v>95</v>
      </c>
      <c r="H19" s="263" t="s">
        <v>96</v>
      </c>
      <c r="I19" s="263" t="s">
        <v>81</v>
      </c>
      <c r="J19" s="263" t="s">
        <v>81</v>
      </c>
      <c r="K19" s="263" t="s">
        <v>97</v>
      </c>
      <c r="L19" s="269">
        <v>2</v>
      </c>
      <c r="M19" s="269">
        <v>2</v>
      </c>
      <c r="N19" s="270">
        <v>4</v>
      </c>
      <c r="O19" s="271" t="str">
        <f>IF(N19&lt;=4,"BAJO",IF(N19=6,"MEDIO",IF(N19=8,"MEDIO",IF(N19=10,"ALTO",IF(N19=12,"ALTO",IF(N19=18,"ALTO",IF(N19=20,"ALTO",IF(N19&gt;=24,"MUY ALTO",0))))))))</f>
        <v>BAJO</v>
      </c>
      <c r="P19" s="269">
        <v>25</v>
      </c>
      <c r="Q19" s="270">
        <v>100</v>
      </c>
      <c r="R19" s="272" t="str">
        <f t="shared" si="3"/>
        <v>III</v>
      </c>
      <c r="S19" s="271" t="str">
        <f t="shared" si="4"/>
        <v>ACEPTABLE CON CONTROL ESPECIFICO</v>
      </c>
      <c r="T19" s="269" t="s">
        <v>28</v>
      </c>
      <c r="U19" s="269">
        <v>12</v>
      </c>
      <c r="V19" s="275" t="s">
        <v>81</v>
      </c>
      <c r="W19" s="275" t="s">
        <v>81</v>
      </c>
      <c r="X19" s="275" t="s">
        <v>81</v>
      </c>
      <c r="Y19" s="275" t="s">
        <v>81</v>
      </c>
      <c r="Z19" s="275" t="s">
        <v>81</v>
      </c>
      <c r="AA19" s="265" t="s">
        <v>78</v>
      </c>
      <c r="AB19" s="265" t="s">
        <v>123</v>
      </c>
    </row>
    <row r="20" spans="1:28" s="3" customFormat="1" ht="87" customHeight="1" x14ac:dyDescent="0.2">
      <c r="A20" s="258"/>
      <c r="B20" s="277"/>
      <c r="C20" s="260"/>
      <c r="D20" s="260"/>
      <c r="E20" s="261" t="s">
        <v>78</v>
      </c>
      <c r="F20" s="262" t="s">
        <v>125</v>
      </c>
      <c r="G20" s="263" t="s">
        <v>109</v>
      </c>
      <c r="H20" s="263" t="s">
        <v>126</v>
      </c>
      <c r="I20" s="263" t="s">
        <v>81</v>
      </c>
      <c r="J20" s="263" t="s">
        <v>127</v>
      </c>
      <c r="K20" s="263" t="s">
        <v>128</v>
      </c>
      <c r="L20" s="261">
        <v>2</v>
      </c>
      <c r="M20" s="261">
        <v>3</v>
      </c>
      <c r="N20" s="264">
        <f t="shared" ref="N20:N27" si="5">L20*M20</f>
        <v>6</v>
      </c>
      <c r="O20" s="264" t="s">
        <v>4</v>
      </c>
      <c r="P20" s="261">
        <v>10</v>
      </c>
      <c r="Q20" s="264">
        <f t="shared" ref="Q20:Q27" si="6">N20*P20</f>
        <v>60</v>
      </c>
      <c r="R20" s="276" t="str">
        <f t="shared" si="3"/>
        <v>III</v>
      </c>
      <c r="S20" s="264" t="str">
        <f t="shared" si="4"/>
        <v>ACEPTABLE CON CONTROL ESPECIFICO</v>
      </c>
      <c r="T20" s="261" t="s">
        <v>28</v>
      </c>
      <c r="U20" s="261">
        <v>12</v>
      </c>
      <c r="V20" s="263" t="s">
        <v>81</v>
      </c>
      <c r="W20" s="263" t="s">
        <v>81</v>
      </c>
      <c r="X20" s="263" t="s">
        <v>81</v>
      </c>
      <c r="Y20" s="263" t="s">
        <v>253</v>
      </c>
      <c r="Z20" s="263" t="s">
        <v>160</v>
      </c>
      <c r="AA20" s="265" t="s">
        <v>78</v>
      </c>
      <c r="AB20" s="265" t="s">
        <v>123</v>
      </c>
    </row>
    <row r="21" spans="1:28" s="3" customFormat="1" ht="87" customHeight="1" x14ac:dyDescent="0.2">
      <c r="A21" s="258"/>
      <c r="B21" s="278" t="s">
        <v>221</v>
      </c>
      <c r="C21" s="260" t="s">
        <v>252</v>
      </c>
      <c r="D21" s="260"/>
      <c r="E21" s="261" t="s">
        <v>78</v>
      </c>
      <c r="F21" s="262" t="s">
        <v>125</v>
      </c>
      <c r="G21" s="263" t="s">
        <v>109</v>
      </c>
      <c r="H21" s="263" t="s">
        <v>126</v>
      </c>
      <c r="I21" s="263" t="s">
        <v>81</v>
      </c>
      <c r="J21" s="263" t="s">
        <v>127</v>
      </c>
      <c r="K21" s="263" t="s">
        <v>128</v>
      </c>
      <c r="L21" s="261">
        <v>2</v>
      </c>
      <c r="M21" s="261">
        <v>3</v>
      </c>
      <c r="N21" s="264">
        <f t="shared" si="5"/>
        <v>6</v>
      </c>
      <c r="O21" s="264" t="s">
        <v>4</v>
      </c>
      <c r="P21" s="261">
        <v>10</v>
      </c>
      <c r="Q21" s="264">
        <f t="shared" si="6"/>
        <v>60</v>
      </c>
      <c r="R21" s="276" t="str">
        <f t="shared" si="3"/>
        <v>III</v>
      </c>
      <c r="S21" s="264" t="str">
        <f t="shared" si="4"/>
        <v>ACEPTABLE CON CONTROL ESPECIFICO</v>
      </c>
      <c r="T21" s="261" t="s">
        <v>28</v>
      </c>
      <c r="U21" s="261">
        <v>12</v>
      </c>
      <c r="V21" s="263" t="s">
        <v>81</v>
      </c>
      <c r="W21" s="263" t="s">
        <v>81</v>
      </c>
      <c r="X21" s="263" t="s">
        <v>81</v>
      </c>
      <c r="Y21" s="263" t="s">
        <v>253</v>
      </c>
      <c r="Z21" s="263" t="s">
        <v>160</v>
      </c>
      <c r="AA21" s="265" t="s">
        <v>78</v>
      </c>
      <c r="AB21" s="265" t="s">
        <v>123</v>
      </c>
    </row>
    <row r="22" spans="1:28" s="3" customFormat="1" ht="111.75" customHeight="1" x14ac:dyDescent="0.2">
      <c r="A22" s="258"/>
      <c r="B22" s="278"/>
      <c r="C22" s="260"/>
      <c r="D22" s="260"/>
      <c r="E22" s="261" t="s">
        <v>78</v>
      </c>
      <c r="F22" s="263" t="s">
        <v>114</v>
      </c>
      <c r="G22" s="263" t="s">
        <v>115</v>
      </c>
      <c r="H22" s="263" t="s">
        <v>116</v>
      </c>
      <c r="I22" s="263" t="s">
        <v>117</v>
      </c>
      <c r="J22" s="263" t="s">
        <v>118</v>
      </c>
      <c r="K22" s="263" t="s">
        <v>119</v>
      </c>
      <c r="L22" s="261">
        <v>2</v>
      </c>
      <c r="M22" s="261">
        <v>2</v>
      </c>
      <c r="N22" s="264">
        <f t="shared" si="5"/>
        <v>4</v>
      </c>
      <c r="O22" s="264" t="str">
        <f>IF(N22&lt;=4,"BAJO",IF(N22=6,"MEDIO",IF(N22=8,"MEDIO",IF(N22=10,"ALTO",IF(N22=12,"ALTO",IF(N22=18,"ALTO",IF(N22=20,"ALTO",IF(N22&gt;=24,"MUY ALTO",0))))))))</f>
        <v>BAJO</v>
      </c>
      <c r="P22" s="261">
        <v>10</v>
      </c>
      <c r="Q22" s="264">
        <f t="shared" si="6"/>
        <v>40</v>
      </c>
      <c r="R22" s="264" t="str">
        <f t="shared" si="3"/>
        <v>III</v>
      </c>
      <c r="S22" s="264" t="str">
        <f>IF(R22="III","ACEPTABLE",IF(R22="IV","ACEPTABLE",IF(R22="II","NO ACEPTABLE",IF(R22="I","NO ACEPTABLE",0))))</f>
        <v>ACEPTABLE</v>
      </c>
      <c r="T22" s="261" t="s">
        <v>28</v>
      </c>
      <c r="U22" s="261">
        <v>12</v>
      </c>
      <c r="V22" s="261" t="s">
        <v>81</v>
      </c>
      <c r="W22" s="261" t="s">
        <v>81</v>
      </c>
      <c r="X22" s="263" t="s">
        <v>81</v>
      </c>
      <c r="Y22" s="263" t="s">
        <v>162</v>
      </c>
      <c r="Z22" s="263" t="s">
        <v>81</v>
      </c>
      <c r="AA22" s="265" t="s">
        <v>78</v>
      </c>
      <c r="AB22" s="265" t="s">
        <v>123</v>
      </c>
    </row>
    <row r="23" spans="1:28" s="3" customFormat="1" ht="87" customHeight="1" x14ac:dyDescent="0.2">
      <c r="A23" s="258"/>
      <c r="B23" s="278"/>
      <c r="C23" s="260"/>
      <c r="D23" s="260"/>
      <c r="E23" s="261" t="s">
        <v>78</v>
      </c>
      <c r="F23" s="262" t="s">
        <v>120</v>
      </c>
      <c r="G23" s="263" t="s">
        <v>121</v>
      </c>
      <c r="H23" s="263" t="s">
        <v>122</v>
      </c>
      <c r="I23" s="263" t="s">
        <v>81</v>
      </c>
      <c r="J23" s="263" t="s">
        <v>123</v>
      </c>
      <c r="K23" s="263" t="s">
        <v>124</v>
      </c>
      <c r="L23" s="261">
        <v>2</v>
      </c>
      <c r="M23" s="261">
        <v>3</v>
      </c>
      <c r="N23" s="264">
        <f t="shared" si="5"/>
        <v>6</v>
      </c>
      <c r="O23" s="264" t="s">
        <v>4</v>
      </c>
      <c r="P23" s="261">
        <v>10</v>
      </c>
      <c r="Q23" s="264">
        <f t="shared" si="6"/>
        <v>60</v>
      </c>
      <c r="R23" s="264" t="str">
        <f t="shared" si="3"/>
        <v>III</v>
      </c>
      <c r="S23" s="264" t="str">
        <f>IF(R23="III","ACEPTABLE CON CONTROL ESPECIFICO",IF(R23="IV","ACEPTABLE",IF(R23="II","NO ACEPTABLE",IF(R23="I","NO ACEPTABLE",0))))</f>
        <v>ACEPTABLE CON CONTROL ESPECIFICO</v>
      </c>
      <c r="T23" s="261" t="s">
        <v>28</v>
      </c>
      <c r="U23" s="261">
        <v>12</v>
      </c>
      <c r="V23" s="261" t="s">
        <v>81</v>
      </c>
      <c r="W23" s="261" t="s">
        <v>81</v>
      </c>
      <c r="X23" s="263" t="s">
        <v>81</v>
      </c>
      <c r="Y23" s="263" t="s">
        <v>163</v>
      </c>
      <c r="Z23" s="263" t="s">
        <v>81</v>
      </c>
      <c r="AA23" s="265" t="s">
        <v>78</v>
      </c>
      <c r="AB23" s="265" t="s">
        <v>123</v>
      </c>
    </row>
    <row r="24" spans="1:28" s="3" customFormat="1" ht="87" customHeight="1" x14ac:dyDescent="0.2">
      <c r="A24" s="258"/>
      <c r="B24" s="259" t="s">
        <v>222</v>
      </c>
      <c r="C24" s="260" t="s">
        <v>202</v>
      </c>
      <c r="D24" s="260"/>
      <c r="E24" s="261" t="s">
        <v>78</v>
      </c>
      <c r="F24" s="262" t="s">
        <v>125</v>
      </c>
      <c r="G24" s="263" t="s">
        <v>109</v>
      </c>
      <c r="H24" s="263" t="s">
        <v>126</v>
      </c>
      <c r="I24" s="263" t="s">
        <v>81</v>
      </c>
      <c r="J24" s="263" t="s">
        <v>127</v>
      </c>
      <c r="K24" s="263" t="s">
        <v>128</v>
      </c>
      <c r="L24" s="261">
        <v>2</v>
      </c>
      <c r="M24" s="261">
        <v>3</v>
      </c>
      <c r="N24" s="264">
        <f t="shared" si="5"/>
        <v>6</v>
      </c>
      <c r="O24" s="264" t="s">
        <v>4</v>
      </c>
      <c r="P24" s="261">
        <v>10</v>
      </c>
      <c r="Q24" s="264">
        <f t="shared" si="6"/>
        <v>60</v>
      </c>
      <c r="R24" s="276" t="str">
        <f t="shared" si="3"/>
        <v>III</v>
      </c>
      <c r="S24" s="264" t="str">
        <f>IF(R24="III","ACEPTABLE CON CONTROL ESPECIFICO",IF(R24="IV","ACEPTABLE",IF(R24="II","NO ACEPTABLE",IF(R24="I","NO ACEPTABLE",0))))</f>
        <v>ACEPTABLE CON CONTROL ESPECIFICO</v>
      </c>
      <c r="T24" s="261" t="s">
        <v>28</v>
      </c>
      <c r="U24" s="261">
        <v>12</v>
      </c>
      <c r="V24" s="263" t="s">
        <v>81</v>
      </c>
      <c r="W24" s="263" t="s">
        <v>81</v>
      </c>
      <c r="X24" s="263" t="s">
        <v>81</v>
      </c>
      <c r="Y24" s="263" t="s">
        <v>253</v>
      </c>
      <c r="Z24" s="263" t="s">
        <v>81</v>
      </c>
      <c r="AA24" s="265" t="s">
        <v>78</v>
      </c>
      <c r="AB24" s="265" t="s">
        <v>123</v>
      </c>
    </row>
    <row r="25" spans="1:28" s="3" customFormat="1" ht="87" customHeight="1" x14ac:dyDescent="0.2">
      <c r="A25" s="258"/>
      <c r="B25" s="259"/>
      <c r="C25" s="260"/>
      <c r="D25" s="260"/>
      <c r="E25" s="261" t="s">
        <v>78</v>
      </c>
      <c r="F25" s="262" t="s">
        <v>258</v>
      </c>
      <c r="G25" s="262" t="s">
        <v>176</v>
      </c>
      <c r="H25" s="262" t="s">
        <v>178</v>
      </c>
      <c r="I25" s="262" t="s">
        <v>81</v>
      </c>
      <c r="J25" s="262" t="s">
        <v>81</v>
      </c>
      <c r="K25" s="263" t="s">
        <v>144</v>
      </c>
      <c r="L25" s="263">
        <v>2</v>
      </c>
      <c r="M25" s="263">
        <v>3</v>
      </c>
      <c r="N25" s="266">
        <f t="shared" si="5"/>
        <v>6</v>
      </c>
      <c r="O25" s="266" t="str">
        <f>IF(N25&lt;=4,"BAJO",IF(N25=6,"MEDIO",IF(N25=8,"MEDIO",IF(N25=10,"ALTO",IF(N25=12,"ALTO",IF(N25=18,"ALTO",IF(N25=20,"ALTO",IF(N25&gt;=24,"MUY ALTO",0))))))))</f>
        <v>MEDIO</v>
      </c>
      <c r="P25" s="263">
        <v>10</v>
      </c>
      <c r="Q25" s="266">
        <f t="shared" si="6"/>
        <v>60</v>
      </c>
      <c r="R25" s="266" t="str">
        <f t="shared" si="3"/>
        <v>III</v>
      </c>
      <c r="S25" s="266" t="str">
        <f>IF(R25="III","ACEPTABLE CON CONTROL ESPECIFICO",IF(R25="IV","ACEPTABLE",IF(R25="II","NO ACEPTABLE",IF(R25="I","NO ACEPTABLE",0))))</f>
        <v>ACEPTABLE CON CONTROL ESPECIFICO</v>
      </c>
      <c r="T25" s="263" t="s">
        <v>28</v>
      </c>
      <c r="U25" s="263">
        <v>12</v>
      </c>
      <c r="V25" s="262" t="s">
        <v>81</v>
      </c>
      <c r="W25" s="262" t="s">
        <v>81</v>
      </c>
      <c r="X25" s="262" t="s">
        <v>81</v>
      </c>
      <c r="Y25" s="262" t="s">
        <v>188</v>
      </c>
      <c r="Z25" s="262" t="s">
        <v>189</v>
      </c>
      <c r="AA25" s="265" t="s">
        <v>78</v>
      </c>
      <c r="AB25" s="265" t="s">
        <v>123</v>
      </c>
    </row>
    <row r="26" spans="1:28" s="3" customFormat="1" ht="87" customHeight="1" x14ac:dyDescent="0.2">
      <c r="A26" s="258"/>
      <c r="B26" s="259"/>
      <c r="C26" s="260"/>
      <c r="D26" s="260"/>
      <c r="E26" s="261" t="s">
        <v>78</v>
      </c>
      <c r="F26" s="263" t="s">
        <v>114</v>
      </c>
      <c r="G26" s="263" t="s">
        <v>115</v>
      </c>
      <c r="H26" s="263" t="s">
        <v>116</v>
      </c>
      <c r="I26" s="263" t="s">
        <v>117</v>
      </c>
      <c r="J26" s="263" t="s">
        <v>118</v>
      </c>
      <c r="K26" s="263" t="s">
        <v>119</v>
      </c>
      <c r="L26" s="261">
        <v>2</v>
      </c>
      <c r="M26" s="261">
        <v>2</v>
      </c>
      <c r="N26" s="264">
        <f t="shared" si="5"/>
        <v>4</v>
      </c>
      <c r="O26" s="264" t="str">
        <f>IF(N26&lt;=4,"BAJO",IF(N26=6,"MEDIO",IF(N26=8,"MEDIO",IF(N26=10,"ALTO",IF(N26=12,"ALTO",IF(N26=18,"ALTO",IF(N26=20,"ALTO",IF(N26&gt;=24,"MUY ALTO",0))))))))</f>
        <v>BAJO</v>
      </c>
      <c r="P26" s="261">
        <v>10</v>
      </c>
      <c r="Q26" s="264">
        <f t="shared" si="6"/>
        <v>40</v>
      </c>
      <c r="R26" s="264" t="str">
        <f t="shared" si="3"/>
        <v>III</v>
      </c>
      <c r="S26" s="264" t="str">
        <f>IF(R26="III","ACEPTABLE",IF(R26="IV","ACEPTABLE",IF(R26="II","NO ACEPTABLE",IF(R26="I","NO ACEPTABLE",0))))</f>
        <v>ACEPTABLE</v>
      </c>
      <c r="T26" s="261" t="s">
        <v>28</v>
      </c>
      <c r="U26" s="261">
        <v>12</v>
      </c>
      <c r="V26" s="261" t="s">
        <v>81</v>
      </c>
      <c r="W26" s="261" t="s">
        <v>81</v>
      </c>
      <c r="X26" s="263" t="s">
        <v>81</v>
      </c>
      <c r="Y26" s="263" t="s">
        <v>162</v>
      </c>
      <c r="Z26" s="263" t="s">
        <v>81</v>
      </c>
      <c r="AA26" s="265" t="s">
        <v>78</v>
      </c>
      <c r="AB26" s="265" t="s">
        <v>123</v>
      </c>
    </row>
    <row r="27" spans="1:28" s="3" customFormat="1" ht="87" customHeight="1" x14ac:dyDescent="0.2">
      <c r="A27" s="258"/>
      <c r="B27" s="259"/>
      <c r="C27" s="260"/>
      <c r="D27" s="260"/>
      <c r="E27" s="261" t="s">
        <v>78</v>
      </c>
      <c r="F27" s="262" t="s">
        <v>120</v>
      </c>
      <c r="G27" s="263" t="s">
        <v>121</v>
      </c>
      <c r="H27" s="263" t="s">
        <v>122</v>
      </c>
      <c r="I27" s="263" t="s">
        <v>81</v>
      </c>
      <c r="J27" s="263" t="s">
        <v>123</v>
      </c>
      <c r="K27" s="263" t="s">
        <v>124</v>
      </c>
      <c r="L27" s="261">
        <v>2</v>
      </c>
      <c r="M27" s="261">
        <v>3</v>
      </c>
      <c r="N27" s="264">
        <f t="shared" si="5"/>
        <v>6</v>
      </c>
      <c r="O27" s="264" t="s">
        <v>4</v>
      </c>
      <c r="P27" s="261">
        <v>10</v>
      </c>
      <c r="Q27" s="264">
        <f t="shared" si="6"/>
        <v>60</v>
      </c>
      <c r="R27" s="264" t="str">
        <f t="shared" si="3"/>
        <v>III</v>
      </c>
      <c r="S27" s="264" t="str">
        <f>IF(R27="III","ACEPTABLE CON CONTROL ESPECIFICO",IF(R27="IV","ACEPTABLE",IF(R27="II","NO ACEPTABLE",IF(R27="I","NO ACEPTABLE",0))))</f>
        <v>ACEPTABLE CON CONTROL ESPECIFICO</v>
      </c>
      <c r="T27" s="261" t="s">
        <v>28</v>
      </c>
      <c r="U27" s="261">
        <v>12</v>
      </c>
      <c r="V27" s="261" t="s">
        <v>81</v>
      </c>
      <c r="W27" s="261" t="s">
        <v>81</v>
      </c>
      <c r="X27" s="263" t="s">
        <v>81</v>
      </c>
      <c r="Y27" s="263" t="s">
        <v>163</v>
      </c>
      <c r="Z27" s="263" t="s">
        <v>81</v>
      </c>
      <c r="AA27" s="265" t="s">
        <v>78</v>
      </c>
      <c r="AB27" s="265" t="s">
        <v>123</v>
      </c>
    </row>
    <row r="28" spans="1:28" ht="30.75" customHeight="1" x14ac:dyDescent="0.2">
      <c r="A28" s="279" t="s">
        <v>250</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row>
    <row r="29" spans="1:28" ht="15" thickBot="1" x14ac:dyDescent="0.25">
      <c r="A29" s="55"/>
      <c r="B29" s="55"/>
      <c r="C29" s="55"/>
      <c r="D29" s="55"/>
      <c r="E29" s="56"/>
      <c r="F29" s="55"/>
      <c r="G29" s="55"/>
      <c r="H29" s="55"/>
      <c r="I29" s="55"/>
      <c r="J29" s="55"/>
      <c r="K29" s="55"/>
      <c r="L29" s="55"/>
      <c r="M29" s="55"/>
      <c r="N29" s="55"/>
      <c r="O29" s="55"/>
      <c r="P29" s="55"/>
      <c r="Q29" s="55"/>
      <c r="R29" s="55"/>
      <c r="S29" s="55"/>
      <c r="T29" s="55"/>
      <c r="U29" s="55"/>
      <c r="V29" s="55"/>
      <c r="W29" s="55"/>
      <c r="X29" s="55"/>
      <c r="Y29" s="55"/>
      <c r="Z29" s="55"/>
      <c r="AA29" s="55"/>
      <c r="AB29" s="55"/>
    </row>
    <row r="30" spans="1:28" ht="15" thickBot="1" x14ac:dyDescent="0.25">
      <c r="A30" s="178" t="s">
        <v>240</v>
      </c>
      <c r="B30" s="178"/>
      <c r="C30" s="178"/>
      <c r="D30" s="178"/>
      <c r="E30" s="51"/>
      <c r="F30" s="7"/>
      <c r="G30" s="7"/>
      <c r="H30" s="7"/>
      <c r="I30" s="7"/>
      <c r="J30" s="7"/>
      <c r="K30" s="7"/>
      <c r="L30" s="7"/>
      <c r="M30" s="7"/>
      <c r="N30" s="7"/>
      <c r="O30" s="7"/>
      <c r="P30" s="7"/>
      <c r="Q30" s="7"/>
      <c r="R30" s="7"/>
      <c r="S30" s="7"/>
      <c r="T30" s="7"/>
      <c r="U30" s="7"/>
      <c r="V30" s="7"/>
      <c r="W30" s="7"/>
      <c r="X30" s="7"/>
      <c r="Y30" s="7"/>
      <c r="Z30" s="7"/>
      <c r="AA30" s="7"/>
      <c r="AB30" s="7"/>
    </row>
    <row r="31" spans="1:28" ht="28.5" customHeight="1" thickBot="1" x14ac:dyDescent="0.25">
      <c r="A31" s="52" t="s">
        <v>241</v>
      </c>
      <c r="B31" s="52" t="s">
        <v>254</v>
      </c>
      <c r="C31" s="178" t="s">
        <v>255</v>
      </c>
      <c r="D31" s="178"/>
      <c r="E31" s="51"/>
      <c r="F31" s="7"/>
      <c r="G31" s="7"/>
      <c r="H31" s="7"/>
      <c r="I31" s="7"/>
      <c r="J31" s="7"/>
      <c r="K31" s="7"/>
      <c r="L31" s="7"/>
      <c r="M31" s="7"/>
      <c r="N31" s="7"/>
      <c r="O31" s="7"/>
      <c r="P31" s="7"/>
      <c r="Q31" s="7"/>
      <c r="R31" s="7"/>
      <c r="S31" s="7"/>
      <c r="T31" s="7"/>
      <c r="U31" s="7"/>
      <c r="V31" s="7"/>
      <c r="W31" s="7"/>
      <c r="X31" s="7"/>
      <c r="Y31" s="7"/>
      <c r="Z31" s="7"/>
      <c r="AA31" s="7"/>
      <c r="AB31" s="7"/>
    </row>
    <row r="32" spans="1:28" ht="39" customHeight="1" thickBot="1" x14ac:dyDescent="0.25">
      <c r="A32" s="62">
        <v>43829</v>
      </c>
      <c r="B32" s="141">
        <v>1</v>
      </c>
      <c r="C32" s="178" t="s">
        <v>288</v>
      </c>
      <c r="D32" s="178"/>
      <c r="E32" s="51"/>
      <c r="F32" s="7"/>
      <c r="G32" s="7"/>
      <c r="H32" s="7"/>
      <c r="I32" s="7"/>
      <c r="J32" s="7"/>
      <c r="K32" s="7"/>
      <c r="L32" s="7"/>
      <c r="M32" s="7"/>
      <c r="N32" s="7"/>
      <c r="O32" s="7"/>
      <c r="P32" s="7"/>
      <c r="Q32" s="7"/>
      <c r="R32" s="7"/>
      <c r="S32" s="7"/>
      <c r="T32" s="7"/>
      <c r="U32" s="7"/>
      <c r="V32" s="7"/>
      <c r="W32" s="7"/>
      <c r="X32" s="7"/>
      <c r="Y32" s="7"/>
      <c r="Z32" s="7"/>
      <c r="AA32" s="7"/>
      <c r="AB32" s="7"/>
    </row>
    <row r="33" spans="1:29" ht="47.25" customHeight="1" thickBot="1" x14ac:dyDescent="0.25">
      <c r="A33" s="62">
        <v>44474</v>
      </c>
      <c r="B33" s="141">
        <v>2</v>
      </c>
      <c r="C33" s="178" t="s">
        <v>605</v>
      </c>
      <c r="D33" s="178"/>
      <c r="E33" s="51"/>
      <c r="F33" s="7"/>
      <c r="G33" s="7"/>
      <c r="H33" s="7"/>
      <c r="I33" s="7"/>
      <c r="J33" s="7"/>
      <c r="K33" s="7"/>
      <c r="L33" s="7"/>
      <c r="M33" s="7"/>
      <c r="N33" s="7"/>
      <c r="O33" s="7"/>
      <c r="P33" s="7"/>
      <c r="Q33" s="7"/>
      <c r="R33" s="7"/>
      <c r="S33" s="7"/>
      <c r="T33" s="7"/>
      <c r="U33" s="7"/>
      <c r="V33" s="7"/>
      <c r="W33" s="7"/>
      <c r="X33" s="7"/>
      <c r="Y33" s="7"/>
      <c r="Z33" s="7"/>
      <c r="AA33" s="7"/>
      <c r="AB33" s="7"/>
    </row>
    <row r="34" spans="1:29" ht="38.25" customHeight="1" thickBot="1" x14ac:dyDescent="0.25">
      <c r="A34" s="62">
        <f>+ADMINISTRATIVOS!A55</f>
        <v>44982</v>
      </c>
      <c r="B34" s="141">
        <v>3</v>
      </c>
      <c r="C34" s="179" t="s">
        <v>604</v>
      </c>
      <c r="D34" s="179"/>
      <c r="E34" s="51"/>
      <c r="F34" s="7"/>
      <c r="G34" s="7"/>
      <c r="H34" s="7"/>
      <c r="I34" s="7"/>
      <c r="J34" s="7"/>
      <c r="K34" s="7"/>
      <c r="L34" s="7"/>
      <c r="M34" s="7"/>
      <c r="N34" s="7"/>
      <c r="O34" s="7"/>
      <c r="P34" s="7"/>
      <c r="Q34" s="7"/>
      <c r="R34" s="7"/>
      <c r="S34" s="7"/>
      <c r="T34" s="7"/>
      <c r="U34" s="7"/>
      <c r="V34" s="7"/>
      <c r="W34" s="7"/>
      <c r="X34" s="7"/>
      <c r="Y34" s="7"/>
      <c r="Z34" s="7"/>
      <c r="AA34" s="7"/>
      <c r="AB34" s="7"/>
    </row>
    <row r="35" spans="1:29" ht="44.25" customHeight="1" thickBot="1" x14ac:dyDescent="0.25">
      <c r="A35" s="62">
        <v>44982</v>
      </c>
      <c r="B35" s="173">
        <v>4</v>
      </c>
      <c r="C35" s="179" t="s">
        <v>613</v>
      </c>
      <c r="D35" s="179"/>
      <c r="E35" s="51"/>
      <c r="F35" s="163"/>
      <c r="G35" s="7"/>
      <c r="H35" s="7"/>
      <c r="I35" s="7"/>
      <c r="J35" s="7"/>
      <c r="K35" s="7"/>
      <c r="L35" s="7"/>
      <c r="M35" s="7"/>
      <c r="N35" s="7"/>
      <c r="O35" s="7"/>
      <c r="P35" s="7"/>
      <c r="Q35" s="7"/>
      <c r="R35" s="7"/>
      <c r="S35" s="7"/>
      <c r="T35" s="7"/>
      <c r="U35" s="156"/>
      <c r="V35" s="7"/>
      <c r="W35" s="7"/>
      <c r="X35" s="7"/>
      <c r="Y35" s="7"/>
      <c r="Z35" s="163"/>
      <c r="AA35" s="7"/>
      <c r="AB35" s="7"/>
      <c r="AC35" s="7"/>
    </row>
    <row r="36" spans="1:29" ht="15" thickBot="1" x14ac:dyDescent="0.25">
      <c r="A36" s="7"/>
      <c r="B36" s="7"/>
      <c r="C36" s="7"/>
      <c r="D36" s="7"/>
      <c r="E36" s="51"/>
      <c r="F36" s="7"/>
      <c r="G36" s="7"/>
      <c r="H36" s="7"/>
      <c r="I36" s="7"/>
      <c r="J36" s="7"/>
      <c r="K36" s="7"/>
      <c r="L36" s="7"/>
      <c r="M36" s="7"/>
      <c r="N36" s="7"/>
      <c r="O36" s="7"/>
      <c r="P36" s="7"/>
      <c r="Q36" s="7"/>
      <c r="R36" s="7"/>
      <c r="S36" s="7"/>
      <c r="T36" s="7"/>
      <c r="U36" s="7"/>
      <c r="V36" s="7"/>
      <c r="W36" s="7"/>
      <c r="X36" s="7"/>
      <c r="Y36" s="7"/>
      <c r="Z36" s="7"/>
      <c r="AA36" s="7"/>
      <c r="AB36" s="7"/>
    </row>
    <row r="37" spans="1:29" ht="15" thickBot="1" x14ac:dyDescent="0.25">
      <c r="A37" s="53" t="s">
        <v>244</v>
      </c>
      <c r="B37" s="53" t="s">
        <v>245</v>
      </c>
      <c r="C37" s="53" t="s">
        <v>246</v>
      </c>
      <c r="D37" s="7"/>
      <c r="E37" s="51"/>
      <c r="F37" s="7"/>
      <c r="G37" s="7"/>
      <c r="H37" s="7"/>
      <c r="I37" s="7"/>
      <c r="J37" s="7"/>
      <c r="K37" s="7"/>
      <c r="L37" s="7"/>
      <c r="M37" s="7"/>
      <c r="N37" s="7"/>
      <c r="O37" s="7"/>
      <c r="P37" s="7"/>
      <c r="Q37" s="7"/>
      <c r="R37" s="7"/>
      <c r="S37" s="7"/>
      <c r="T37" s="7"/>
      <c r="U37" s="7"/>
      <c r="V37" s="7"/>
      <c r="W37" s="7"/>
      <c r="X37" s="7"/>
      <c r="Y37" s="7"/>
      <c r="Z37" s="7"/>
      <c r="AA37" s="7"/>
      <c r="AB37" s="7"/>
    </row>
    <row r="38" spans="1:29" ht="31.5" customHeight="1" thickBot="1" x14ac:dyDescent="0.25">
      <c r="A38" s="53" t="str">
        <f>+ADMINISTRATIVOS!A58</f>
        <v>Paolo Gutiérrez</v>
      </c>
      <c r="B38" s="53" t="str">
        <f>+ADMINISTRATIVOS!B58</f>
        <v>Sibila Carreño</v>
      </c>
      <c r="C38" s="53" t="str">
        <f>+ADMINISTRATIVOS!C58</f>
        <v>Sibila Carreño</v>
      </c>
      <c r="D38" s="7"/>
      <c r="E38" s="51"/>
      <c r="F38" s="7"/>
      <c r="G38" s="7"/>
      <c r="H38" s="7"/>
      <c r="I38" s="7"/>
      <c r="J38" s="7"/>
      <c r="K38" s="7"/>
      <c r="L38" s="7"/>
      <c r="M38" s="7"/>
      <c r="N38" s="7"/>
      <c r="O38" s="7"/>
      <c r="P38" s="7"/>
      <c r="Q38" s="7"/>
      <c r="R38" s="7"/>
      <c r="S38" s="7"/>
      <c r="T38" s="7"/>
      <c r="U38" s="7"/>
      <c r="V38" s="7"/>
      <c r="W38" s="7"/>
      <c r="X38" s="7"/>
      <c r="Y38" s="7"/>
      <c r="Z38" s="7"/>
      <c r="AA38" s="7"/>
      <c r="AB38" s="7"/>
    </row>
    <row r="39" spans="1:29" ht="29.25" customHeight="1" thickBot="1" x14ac:dyDescent="0.25">
      <c r="A39" s="54" t="str">
        <f>+ADMINISTRATIVOS!A59</f>
        <v>Fecha: 23-02-2022</v>
      </c>
      <c r="B39" s="53" t="str">
        <f>+ADMINISTRATIVOS!B59</f>
        <v>Fecha: 23-02-2022</v>
      </c>
      <c r="C39" s="53" t="str">
        <f>+ADMINISTRATIVOS!C59</f>
        <v>Fecha: 23-02-2022</v>
      </c>
      <c r="D39" s="7"/>
      <c r="E39" s="51"/>
      <c r="F39" s="7"/>
      <c r="G39" s="7"/>
      <c r="H39" s="7"/>
      <c r="I39" s="7"/>
      <c r="J39" s="7"/>
      <c r="K39" s="7"/>
      <c r="L39" s="7"/>
      <c r="M39" s="7"/>
      <c r="N39" s="7"/>
      <c r="O39" s="7"/>
      <c r="P39" s="7"/>
      <c r="Q39" s="7"/>
      <c r="R39" s="7"/>
      <c r="S39" s="7"/>
      <c r="T39" s="7"/>
      <c r="U39" s="7"/>
      <c r="V39" s="7"/>
      <c r="W39" s="7"/>
      <c r="X39" s="7"/>
      <c r="Y39" s="7"/>
      <c r="Z39" s="7"/>
      <c r="AA39" s="7"/>
      <c r="AB39" s="7"/>
    </row>
  </sheetData>
  <autoFilter ref="A5:AD11"/>
  <mergeCells count="34">
    <mergeCell ref="C34:D34"/>
    <mergeCell ref="C6:C11"/>
    <mergeCell ref="D6:D27"/>
    <mergeCell ref="C17:C20"/>
    <mergeCell ref="C21:C23"/>
    <mergeCell ref="C12:C16"/>
    <mergeCell ref="A6:A27"/>
    <mergeCell ref="A28:AB28"/>
    <mergeCell ref="A30:D30"/>
    <mergeCell ref="V4:Z4"/>
    <mergeCell ref="AA4:AB4"/>
    <mergeCell ref="I4:K4"/>
    <mergeCell ref="L4:R4"/>
    <mergeCell ref="T4:U4"/>
    <mergeCell ref="D4:D5"/>
    <mergeCell ref="C24:C27"/>
    <mergeCell ref="A1:C2"/>
    <mergeCell ref="E1:Z2"/>
    <mergeCell ref="A4:A5"/>
    <mergeCell ref="C4:C5"/>
    <mergeCell ref="E4:E5"/>
    <mergeCell ref="F4:G4"/>
    <mergeCell ref="H4:H5"/>
    <mergeCell ref="B4:B5"/>
    <mergeCell ref="C35:D35"/>
    <mergeCell ref="B6:B7"/>
    <mergeCell ref="B8:B11"/>
    <mergeCell ref="B12:B16"/>
    <mergeCell ref="B17:B20"/>
    <mergeCell ref="B21:B23"/>
    <mergeCell ref="B24:B27"/>
    <mergeCell ref="C31:D31"/>
    <mergeCell ref="C32:D32"/>
    <mergeCell ref="C33:D33"/>
  </mergeCells>
  <conditionalFormatting sqref="R9">
    <cfRule type="cellIs" dxfId="163" priority="85" stopIfTrue="1" operator="equal">
      <formula>"I"</formula>
    </cfRule>
    <cfRule type="cellIs" dxfId="162" priority="86" stopIfTrue="1" operator="equal">
      <formula>"II"</formula>
    </cfRule>
    <cfRule type="cellIs" dxfId="161" priority="87" stopIfTrue="1" operator="equal">
      <formula>"III"</formula>
    </cfRule>
  </conditionalFormatting>
  <conditionalFormatting sqref="R6">
    <cfRule type="cellIs" dxfId="160" priority="111" stopIfTrue="1" operator="equal">
      <formula>"I"</formula>
    </cfRule>
    <cfRule type="cellIs" dxfId="159" priority="112" stopIfTrue="1" operator="equal">
      <formula>"II"</formula>
    </cfRule>
    <cfRule type="cellIs" dxfId="158" priority="113" stopIfTrue="1" operator="equal">
      <formula>"III"</formula>
    </cfRule>
  </conditionalFormatting>
  <conditionalFormatting sqref="R7">
    <cfRule type="cellIs" dxfId="157" priority="108" stopIfTrue="1" operator="equal">
      <formula>"I"</formula>
    </cfRule>
    <cfRule type="cellIs" dxfId="156" priority="109" stopIfTrue="1" operator="equal">
      <formula>"II"</formula>
    </cfRule>
    <cfRule type="cellIs" dxfId="155" priority="110" stopIfTrue="1" operator="equal">
      <formula>"III"</formula>
    </cfRule>
  </conditionalFormatting>
  <conditionalFormatting sqref="R10">
    <cfRule type="cellIs" dxfId="154" priority="79" stopIfTrue="1" operator="equal">
      <formula>"I"</formula>
    </cfRule>
    <cfRule type="cellIs" dxfId="153" priority="80" stopIfTrue="1" operator="equal">
      <formula>"II"</formula>
    </cfRule>
    <cfRule type="cellIs" dxfId="152" priority="81" stopIfTrue="1" operator="equal">
      <formula>"III"</formula>
    </cfRule>
  </conditionalFormatting>
  <conditionalFormatting sqref="R11">
    <cfRule type="cellIs" dxfId="151" priority="99" stopIfTrue="1" operator="equal">
      <formula>"I"</formula>
    </cfRule>
    <cfRule type="cellIs" dxfId="150" priority="100" stopIfTrue="1" operator="equal">
      <formula>"II"</formula>
    </cfRule>
    <cfRule type="cellIs" dxfId="149" priority="101" stopIfTrue="1" operator="equal">
      <formula>"III"</formula>
    </cfRule>
  </conditionalFormatting>
  <conditionalFormatting sqref="R8">
    <cfRule type="cellIs" dxfId="148" priority="96" stopIfTrue="1" operator="equal">
      <formula>"I"</formula>
    </cfRule>
    <cfRule type="cellIs" dxfId="147" priority="97" stopIfTrue="1" operator="equal">
      <formula>"II"</formula>
    </cfRule>
    <cfRule type="cellIs" dxfId="146" priority="98" stopIfTrue="1" operator="equal">
      <formula>"III"</formula>
    </cfRule>
  </conditionalFormatting>
  <conditionalFormatting sqref="R12 R16">
    <cfRule type="cellIs" dxfId="145" priority="93" stopIfTrue="1" operator="equal">
      <formula>"I"</formula>
    </cfRule>
    <cfRule type="cellIs" dxfId="144" priority="94" stopIfTrue="1" operator="equal">
      <formula>"II"</formula>
    </cfRule>
    <cfRule type="cellIs" dxfId="143" priority="95" stopIfTrue="1" operator="equal">
      <formula>"III"</formula>
    </cfRule>
  </conditionalFormatting>
  <conditionalFormatting sqref="Y6:Z6">
    <cfRule type="cellIs" dxfId="142" priority="114" stopIfTrue="1" operator="equal">
      <formula>"A"</formula>
    </cfRule>
    <cfRule type="cellIs" dxfId="141" priority="115" stopIfTrue="1" operator="equal">
      <formula>"NA"</formula>
    </cfRule>
    <cfRule type="cellIs" dxfId="140" priority="116" stopIfTrue="1" operator="equal">
      <formula>"NA-CE"</formula>
    </cfRule>
  </conditionalFormatting>
  <conditionalFormatting sqref="R17 R20">
    <cfRule type="cellIs" dxfId="139" priority="76" stopIfTrue="1" operator="equal">
      <formula>"I"</formula>
    </cfRule>
    <cfRule type="cellIs" dxfId="138" priority="77" stopIfTrue="1" operator="equal">
      <formula>"II"</formula>
    </cfRule>
    <cfRule type="cellIs" dxfId="137" priority="78" stopIfTrue="1" operator="equal">
      <formula>"III"</formula>
    </cfRule>
  </conditionalFormatting>
  <conditionalFormatting sqref="R17 R20">
    <cfRule type="cellIs" dxfId="136" priority="73" stopIfTrue="1" operator="equal">
      <formula>"I"</formula>
    </cfRule>
    <cfRule type="cellIs" dxfId="135" priority="74" stopIfTrue="1" operator="equal">
      <formula>"II"</formula>
    </cfRule>
    <cfRule type="cellIs" dxfId="134" priority="75" stopIfTrue="1" operator="equal">
      <formula>"III"</formula>
    </cfRule>
  </conditionalFormatting>
  <conditionalFormatting sqref="R12 R16">
    <cfRule type="cellIs" dxfId="133" priority="90" stopIfTrue="1" operator="equal">
      <formula>"I"</formula>
    </cfRule>
    <cfRule type="cellIs" dxfId="132" priority="91" stopIfTrue="1" operator="equal">
      <formula>"II"</formula>
    </cfRule>
    <cfRule type="cellIs" dxfId="131" priority="92" stopIfTrue="1" operator="equal">
      <formula>"III"</formula>
    </cfRule>
  </conditionalFormatting>
  <conditionalFormatting sqref="Y16:Z16">
    <cfRule type="cellIs" dxfId="130" priority="88" stopIfTrue="1" operator="between">
      <formula>"NO"</formula>
      <formula>"NO"</formula>
    </cfRule>
    <cfRule type="cellIs" dxfId="129" priority="89" stopIfTrue="1" operator="between">
      <formula>"SI"</formula>
      <formula>"SI"</formula>
    </cfRule>
  </conditionalFormatting>
  <conditionalFormatting sqref="Y10:Z10">
    <cfRule type="cellIs" dxfId="128" priority="82" stopIfTrue="1" operator="equal">
      <formula>"A"</formula>
    </cfRule>
    <cfRule type="cellIs" dxfId="127" priority="83" stopIfTrue="1" operator="equal">
      <formula>"NA"</formula>
    </cfRule>
    <cfRule type="cellIs" dxfId="126" priority="84" stopIfTrue="1" operator="equal">
      <formula>"NA-CE"</formula>
    </cfRule>
  </conditionalFormatting>
  <conditionalFormatting sqref="Y20:Z20">
    <cfRule type="cellIs" dxfId="125" priority="71" stopIfTrue="1" operator="between">
      <formula>"NO"</formula>
      <formula>"NO"</formula>
    </cfRule>
    <cfRule type="cellIs" dxfId="124" priority="72" stopIfTrue="1" operator="between">
      <formula>"SI"</formula>
      <formula>"SI"</formula>
    </cfRule>
  </conditionalFormatting>
  <conditionalFormatting sqref="R23">
    <cfRule type="cellIs" dxfId="123" priority="48" stopIfTrue="1" operator="equal">
      <formula>"I"</formula>
    </cfRule>
    <cfRule type="cellIs" dxfId="122" priority="49" stopIfTrue="1" operator="equal">
      <formula>"II"</formula>
    </cfRule>
    <cfRule type="cellIs" dxfId="121" priority="50" stopIfTrue="1" operator="equal">
      <formula>"III"</formula>
    </cfRule>
  </conditionalFormatting>
  <conditionalFormatting sqref="R23">
    <cfRule type="cellIs" dxfId="120" priority="45" stopIfTrue="1" operator="equal">
      <formula>"I"</formula>
    </cfRule>
    <cfRule type="cellIs" dxfId="119" priority="46" stopIfTrue="1" operator="equal">
      <formula>"II"</formula>
    </cfRule>
    <cfRule type="cellIs" dxfId="118" priority="47" stopIfTrue="1" operator="equal">
      <formula>"III"</formula>
    </cfRule>
  </conditionalFormatting>
  <conditionalFormatting sqref="R27">
    <cfRule type="cellIs" dxfId="117" priority="31" stopIfTrue="1" operator="equal">
      <formula>"I"</formula>
    </cfRule>
    <cfRule type="cellIs" dxfId="116" priority="32" stopIfTrue="1" operator="equal">
      <formula>"II"</formula>
    </cfRule>
    <cfRule type="cellIs" dxfId="115" priority="33" stopIfTrue="1" operator="equal">
      <formula>"III"</formula>
    </cfRule>
  </conditionalFormatting>
  <conditionalFormatting sqref="R22">
    <cfRule type="cellIs" dxfId="114" priority="42" stopIfTrue="1" operator="equal">
      <formula>"I"</formula>
    </cfRule>
    <cfRule type="cellIs" dxfId="113" priority="43" stopIfTrue="1" operator="equal">
      <formula>"II"</formula>
    </cfRule>
    <cfRule type="cellIs" dxfId="112" priority="44" stopIfTrue="1" operator="equal">
      <formula>"III"</formula>
    </cfRule>
  </conditionalFormatting>
  <conditionalFormatting sqref="R18">
    <cfRule type="cellIs" dxfId="111" priority="59" stopIfTrue="1" operator="equal">
      <formula>"I"</formula>
    </cfRule>
    <cfRule type="cellIs" dxfId="110" priority="60" stopIfTrue="1" operator="equal">
      <formula>"II"</formula>
    </cfRule>
    <cfRule type="cellIs" dxfId="109" priority="61" stopIfTrue="1" operator="equal">
      <formula>"III"</formula>
    </cfRule>
  </conditionalFormatting>
  <conditionalFormatting sqref="R18">
    <cfRule type="cellIs" dxfId="108" priority="62" stopIfTrue="1" operator="equal">
      <formula>"I"</formula>
    </cfRule>
    <cfRule type="cellIs" dxfId="107" priority="63" stopIfTrue="1" operator="equal">
      <formula>"II"</formula>
    </cfRule>
    <cfRule type="cellIs" dxfId="106" priority="64" stopIfTrue="1" operator="equal">
      <formula>"III"</formula>
    </cfRule>
  </conditionalFormatting>
  <conditionalFormatting sqref="R21">
    <cfRule type="cellIs" dxfId="105" priority="56" stopIfTrue="1" operator="equal">
      <formula>"I"</formula>
    </cfRule>
    <cfRule type="cellIs" dxfId="104" priority="57" stopIfTrue="1" operator="equal">
      <formula>"II"</formula>
    </cfRule>
    <cfRule type="cellIs" dxfId="103" priority="58" stopIfTrue="1" operator="equal">
      <formula>"III"</formula>
    </cfRule>
  </conditionalFormatting>
  <conditionalFormatting sqref="R21">
    <cfRule type="cellIs" dxfId="102" priority="53" stopIfTrue="1" operator="equal">
      <formula>"I"</formula>
    </cfRule>
    <cfRule type="cellIs" dxfId="101" priority="54" stopIfTrue="1" operator="equal">
      <formula>"II"</formula>
    </cfRule>
    <cfRule type="cellIs" dxfId="100" priority="55" stopIfTrue="1" operator="equal">
      <formula>"III"</formula>
    </cfRule>
  </conditionalFormatting>
  <conditionalFormatting sqref="Y21:Z21">
    <cfRule type="cellIs" dxfId="99" priority="51" stopIfTrue="1" operator="between">
      <formula>"NO"</formula>
      <formula>"NO"</formula>
    </cfRule>
    <cfRule type="cellIs" dxfId="98" priority="52" stopIfTrue="1" operator="between">
      <formula>"SI"</formula>
      <formula>"SI"</formula>
    </cfRule>
  </conditionalFormatting>
  <conditionalFormatting sqref="R26">
    <cfRule type="cellIs" dxfId="97" priority="25" stopIfTrue="1" operator="equal">
      <formula>"I"</formula>
    </cfRule>
    <cfRule type="cellIs" dxfId="96" priority="26" stopIfTrue="1" operator="equal">
      <formula>"II"</formula>
    </cfRule>
    <cfRule type="cellIs" dxfId="95" priority="27" stopIfTrue="1" operator="equal">
      <formula>"III"</formula>
    </cfRule>
  </conditionalFormatting>
  <conditionalFormatting sqref="R25">
    <cfRule type="cellIs" dxfId="94" priority="19" stopIfTrue="1" operator="equal">
      <formula>"I"</formula>
    </cfRule>
    <cfRule type="cellIs" dxfId="93" priority="20" stopIfTrue="1" operator="equal">
      <formula>"II"</formula>
    </cfRule>
    <cfRule type="cellIs" dxfId="92" priority="21" stopIfTrue="1" operator="equal">
      <formula>"III"</formula>
    </cfRule>
  </conditionalFormatting>
  <conditionalFormatting sqref="R15">
    <cfRule type="cellIs" dxfId="91" priority="10" stopIfTrue="1" operator="equal">
      <formula>"I"</formula>
    </cfRule>
    <cfRule type="cellIs" dxfId="90" priority="11" stopIfTrue="1" operator="equal">
      <formula>"II"</formula>
    </cfRule>
    <cfRule type="cellIs" dxfId="89" priority="12" stopIfTrue="1" operator="equal">
      <formula>"III"</formula>
    </cfRule>
  </conditionalFormatting>
  <conditionalFormatting sqref="R27">
    <cfRule type="cellIs" dxfId="88" priority="28" stopIfTrue="1" operator="equal">
      <formula>"I"</formula>
    </cfRule>
    <cfRule type="cellIs" dxfId="87" priority="29" stopIfTrue="1" operator="equal">
      <formula>"II"</formula>
    </cfRule>
    <cfRule type="cellIs" dxfId="86" priority="30" stopIfTrue="1" operator="equal">
      <formula>"III"</formula>
    </cfRule>
  </conditionalFormatting>
  <conditionalFormatting sqref="R24">
    <cfRule type="cellIs" dxfId="85" priority="39" stopIfTrue="1" operator="equal">
      <formula>"I"</formula>
    </cfRule>
    <cfRule type="cellIs" dxfId="84" priority="40" stopIfTrue="1" operator="equal">
      <formula>"II"</formula>
    </cfRule>
    <cfRule type="cellIs" dxfId="83" priority="41" stopIfTrue="1" operator="equal">
      <formula>"III"</formula>
    </cfRule>
  </conditionalFormatting>
  <conditionalFormatting sqref="R24">
    <cfRule type="cellIs" dxfId="82" priority="36" stopIfTrue="1" operator="equal">
      <formula>"I"</formula>
    </cfRule>
    <cfRule type="cellIs" dxfId="81" priority="37" stopIfTrue="1" operator="equal">
      <formula>"II"</formula>
    </cfRule>
    <cfRule type="cellIs" dxfId="80" priority="38" stopIfTrue="1" operator="equal">
      <formula>"III"</formula>
    </cfRule>
  </conditionalFormatting>
  <conditionalFormatting sqref="Y24">
    <cfRule type="cellIs" dxfId="79" priority="34" stopIfTrue="1" operator="between">
      <formula>"NO"</formula>
      <formula>"NO"</formula>
    </cfRule>
    <cfRule type="cellIs" dxfId="78" priority="35" stopIfTrue="1" operator="between">
      <formula>"SI"</formula>
      <formula>"SI"</formula>
    </cfRule>
  </conditionalFormatting>
  <conditionalFormatting sqref="Y25:Z25 V25">
    <cfRule type="cellIs" dxfId="77" priority="16" stopIfTrue="1" operator="equal">
      <formula>"A"</formula>
    </cfRule>
    <cfRule type="cellIs" dxfId="76" priority="17" stopIfTrue="1" operator="equal">
      <formula>"NA"</formula>
    </cfRule>
    <cfRule type="cellIs" dxfId="75" priority="18" stopIfTrue="1" operator="equal">
      <formula>"NA-CE"</formula>
    </cfRule>
  </conditionalFormatting>
  <conditionalFormatting sqref="R15">
    <cfRule type="cellIs" dxfId="74" priority="13" stopIfTrue="1" operator="equal">
      <formula>"I"</formula>
    </cfRule>
    <cfRule type="cellIs" dxfId="73" priority="14" stopIfTrue="1" operator="equal">
      <formula>"II"</formula>
    </cfRule>
    <cfRule type="cellIs" dxfId="72" priority="15" stopIfTrue="1" operator="equal">
      <formula>"III"</formula>
    </cfRule>
  </conditionalFormatting>
  <conditionalFormatting sqref="R14">
    <cfRule type="cellIs" dxfId="71" priority="7" stopIfTrue="1" operator="equal">
      <formula>"I"</formula>
    </cfRule>
    <cfRule type="cellIs" dxfId="70" priority="8" stopIfTrue="1" operator="equal">
      <formula>"II"</formula>
    </cfRule>
    <cfRule type="cellIs" dxfId="69" priority="9" stopIfTrue="1" operator="equal">
      <formula>"III"</formula>
    </cfRule>
  </conditionalFormatting>
  <conditionalFormatting sqref="R19">
    <cfRule type="cellIs" dxfId="68" priority="4" stopIfTrue="1" operator="equal">
      <formula>"I"</formula>
    </cfRule>
    <cfRule type="cellIs" dxfId="67" priority="5" stopIfTrue="1" operator="equal">
      <formula>"II"</formula>
    </cfRule>
    <cfRule type="cellIs" dxfId="66" priority="6" stopIfTrue="1" operator="equal">
      <formula>"III"</formula>
    </cfRule>
  </conditionalFormatting>
  <conditionalFormatting sqref="R13">
    <cfRule type="cellIs" dxfId="65" priority="1" stopIfTrue="1" operator="equal">
      <formula>"I"</formula>
    </cfRule>
    <cfRule type="cellIs" dxfId="64" priority="2" stopIfTrue="1" operator="equal">
      <formula>"II"</formula>
    </cfRule>
    <cfRule type="cellIs" dxfId="63" priority="3" stopIfTrue="1" operator="equal">
      <formula>"III"</formula>
    </cfRule>
  </conditionalFormatting>
  <dataValidations disablePrompts="1" count="8">
    <dataValidation type="list" allowBlank="1" showInputMessage="1" showErrorMessage="1" sqref="P23:P25 P27 P6:P21">
      <formula1>NC</formula1>
    </dataValidation>
    <dataValidation type="list" allowBlank="1" showInputMessage="1" showErrorMessage="1" sqref="M23:M25 M27 M6:M21">
      <formula1>NE</formula1>
    </dataValidation>
    <dataValidation type="list" allowBlank="1" showInputMessage="1" showErrorMessage="1" sqref="L23:L25 L27 L6:L21">
      <formula1>ND</formula1>
    </dataValidation>
    <dataValidation allowBlank="1" showInputMessage="1" showErrorMessage="1" prompt="10 MUY ALTO_x000a_6   ALTO_x000a_2   MEDIO_x000a_0   BAJO" sqref="L5"/>
    <dataValidation allowBlank="1" showInputMessage="1" showErrorMessage="1" prompt="4: Exposicion Continua_x000a_3: Exposición Frecuente_x000a_2: Exposición ocasional_x000a_1: Exposición esporádica" sqref="M5"/>
    <dataValidation allowBlank="1" showInputMessage="1" showErrorMessage="1" prompt="Muy Alto:40 -24_x000a_Alto: 20 - 10_x000a_Medio: 8 - 6_x000a_bajo 4 - 2" sqref="O5"/>
    <dataValidation allowBlank="1" showInputMessage="1" showErrorMessage="1" prompt="100:Muerte_x000a_60: Lesiones graves, invalidez_x000a_25:Lesiones con ILT_x000a_10:Lesiones que no requieren hospitalización" sqref="P5"/>
    <dataValidation allowBlank="1" showInputMessage="1" showErrorMessage="1" prompt="600 - 4000: I_x000a_150 - 500: II_x000a_40   -  120: III_x000a_20: IV" sqref="Q5"/>
  </dataValidations>
  <pageMargins left="0.25" right="0.74803149606299213" top="0.23" bottom="0.98425196850393704" header="0" footer="0"/>
  <pageSetup scale="22"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30"/>
  <sheetViews>
    <sheetView zoomScale="85" zoomScaleNormal="85" zoomScaleSheetLayoutView="85" workbookViewId="0">
      <selection activeCell="E23" sqref="E23"/>
    </sheetView>
  </sheetViews>
  <sheetFormatPr baseColWidth="10" defaultRowHeight="14.25" x14ac:dyDescent="0.2"/>
  <cols>
    <col min="1" max="2" width="21.42578125" style="1" customWidth="1"/>
    <col min="3" max="4" width="18.28515625" style="1" customWidth="1"/>
    <col min="5" max="5" width="18.28515625" style="2" customWidth="1"/>
    <col min="6" max="6" width="26.42578125" style="1" customWidth="1"/>
    <col min="7" max="7" width="25.42578125" style="1" customWidth="1"/>
    <col min="8" max="8" width="22.42578125" style="1" customWidth="1"/>
    <col min="9" max="9" width="14.140625" style="1" customWidth="1"/>
    <col min="10" max="10" width="17.7109375" style="1" customWidth="1"/>
    <col min="11" max="11" width="14.140625" style="1" customWidth="1"/>
    <col min="12" max="12" width="7.140625" style="1" customWidth="1"/>
    <col min="13" max="13" width="7.28515625" style="1" customWidth="1"/>
    <col min="14" max="14" width="6.42578125" style="1" customWidth="1"/>
    <col min="15" max="15" width="9.28515625" style="1" customWidth="1"/>
    <col min="16" max="16" width="7" style="1" customWidth="1"/>
    <col min="17" max="17" width="7.140625" style="1" customWidth="1"/>
    <col min="18" max="18" width="10" style="1" customWidth="1"/>
    <col min="19" max="19" width="19" style="1" customWidth="1"/>
    <col min="20" max="20" width="13.42578125" style="1" customWidth="1"/>
    <col min="21" max="21" width="13.7109375" style="1" customWidth="1"/>
    <col min="22" max="22" width="28.140625" style="1" customWidth="1"/>
    <col min="23" max="23" width="22.28515625" style="1" customWidth="1"/>
    <col min="24" max="24" width="27.42578125" style="1" customWidth="1"/>
    <col min="25" max="25" width="25.140625" style="1" customWidth="1"/>
    <col min="26" max="26" width="25.28515625" style="1" customWidth="1"/>
    <col min="27" max="27" width="21" style="1" customWidth="1"/>
    <col min="28" max="28" width="21.85546875" style="1" customWidth="1"/>
    <col min="29" max="16384" width="11.42578125" style="1"/>
  </cols>
  <sheetData>
    <row r="1" spans="1:28" ht="45.75" customHeight="1" x14ac:dyDescent="0.2">
      <c r="A1" s="189"/>
      <c r="B1" s="189"/>
      <c r="C1" s="190"/>
      <c r="D1" s="46"/>
      <c r="E1" s="199" t="str">
        <f>+ADMINISTRATIVOS!D1</f>
        <v>MATRÍZ DE RIESGOS LABORALES EPA CARTAGENA</v>
      </c>
      <c r="F1" s="199"/>
      <c r="G1" s="199"/>
      <c r="H1" s="199"/>
      <c r="I1" s="199"/>
      <c r="J1" s="199"/>
      <c r="K1" s="199"/>
      <c r="L1" s="199"/>
      <c r="M1" s="199"/>
      <c r="N1" s="199"/>
      <c r="O1" s="199"/>
      <c r="P1" s="199"/>
      <c r="Q1" s="199"/>
      <c r="R1" s="199"/>
      <c r="S1" s="199"/>
      <c r="T1" s="199"/>
      <c r="U1" s="199"/>
      <c r="V1" s="199"/>
      <c r="W1" s="199"/>
      <c r="X1" s="199"/>
      <c r="Y1" s="199"/>
      <c r="Z1" s="199"/>
      <c r="AA1" s="61" t="s">
        <v>283</v>
      </c>
      <c r="AB1" s="61" t="s">
        <v>284</v>
      </c>
    </row>
    <row r="2" spans="1:28" ht="45" customHeight="1" x14ac:dyDescent="0.2">
      <c r="A2" s="191"/>
      <c r="B2" s="191"/>
      <c r="C2" s="192"/>
      <c r="D2" s="47"/>
      <c r="E2" s="202"/>
      <c r="F2" s="202"/>
      <c r="G2" s="202"/>
      <c r="H2" s="202"/>
      <c r="I2" s="202"/>
      <c r="J2" s="202"/>
      <c r="K2" s="202"/>
      <c r="L2" s="202"/>
      <c r="M2" s="202"/>
      <c r="N2" s="202"/>
      <c r="O2" s="202"/>
      <c r="P2" s="202"/>
      <c r="Q2" s="202"/>
      <c r="R2" s="202"/>
      <c r="S2" s="202"/>
      <c r="T2" s="202"/>
      <c r="U2" s="202"/>
      <c r="V2" s="202"/>
      <c r="W2" s="202"/>
      <c r="X2" s="202"/>
      <c r="Y2" s="202"/>
      <c r="Z2" s="202"/>
      <c r="AA2" s="8" t="s">
        <v>282</v>
      </c>
      <c r="AB2" s="8" t="s">
        <v>281</v>
      </c>
    </row>
    <row r="3" spans="1:28" s="7" customFormat="1" ht="13.5" customHeight="1" x14ac:dyDescent="0.2">
      <c r="A3" s="9"/>
      <c r="B3" s="48"/>
      <c r="C3" s="9"/>
      <c r="D3" s="46"/>
      <c r="E3" s="9"/>
      <c r="F3" s="9"/>
      <c r="G3" s="9"/>
      <c r="H3" s="9"/>
      <c r="I3" s="9"/>
      <c r="J3" s="9"/>
      <c r="K3" s="9"/>
      <c r="L3" s="9"/>
      <c r="M3" s="9"/>
      <c r="N3" s="9"/>
      <c r="O3" s="9"/>
      <c r="P3" s="9"/>
      <c r="Q3" s="9"/>
      <c r="R3" s="9"/>
      <c r="S3" s="9"/>
      <c r="T3" s="9"/>
      <c r="U3" s="9"/>
      <c r="V3" s="9"/>
      <c r="W3" s="9"/>
      <c r="X3" s="9"/>
      <c r="Y3" s="9"/>
      <c r="Z3" s="9"/>
      <c r="AA3" s="9"/>
      <c r="AB3" s="9"/>
    </row>
    <row r="4" spans="1:28" ht="37.5" customHeight="1" x14ac:dyDescent="0.2">
      <c r="A4" s="205" t="s">
        <v>237</v>
      </c>
      <c r="B4" s="205" t="s">
        <v>21</v>
      </c>
      <c r="C4" s="212" t="s">
        <v>18</v>
      </c>
      <c r="D4" s="212" t="s">
        <v>224</v>
      </c>
      <c r="E4" s="212" t="s">
        <v>34</v>
      </c>
      <c r="F4" s="204" t="s">
        <v>20</v>
      </c>
      <c r="G4" s="204"/>
      <c r="H4" s="205" t="s">
        <v>1</v>
      </c>
      <c r="I4" s="206" t="s">
        <v>2</v>
      </c>
      <c r="J4" s="206"/>
      <c r="K4" s="206"/>
      <c r="L4" s="211" t="s">
        <v>5</v>
      </c>
      <c r="M4" s="211"/>
      <c r="N4" s="211"/>
      <c r="O4" s="211"/>
      <c r="P4" s="211"/>
      <c r="Q4" s="211"/>
      <c r="R4" s="211"/>
      <c r="S4" s="23" t="s">
        <v>12</v>
      </c>
      <c r="T4" s="210" t="s">
        <v>14</v>
      </c>
      <c r="U4" s="210"/>
      <c r="V4" s="211" t="s">
        <v>15</v>
      </c>
      <c r="W4" s="211"/>
      <c r="X4" s="211"/>
      <c r="Y4" s="211"/>
      <c r="Z4" s="211"/>
      <c r="AA4" s="210" t="s">
        <v>31</v>
      </c>
      <c r="AB4" s="210"/>
    </row>
    <row r="5" spans="1:28" s="2" customFormat="1" ht="150.75" customHeight="1" x14ac:dyDescent="0.2">
      <c r="A5" s="205"/>
      <c r="B5" s="205"/>
      <c r="C5" s="205"/>
      <c r="D5" s="205"/>
      <c r="E5" s="205"/>
      <c r="F5" s="24" t="s">
        <v>19</v>
      </c>
      <c r="G5" s="24" t="s">
        <v>0</v>
      </c>
      <c r="H5" s="205"/>
      <c r="I5" s="25" t="s">
        <v>3</v>
      </c>
      <c r="J5" s="25" t="s">
        <v>4</v>
      </c>
      <c r="K5" s="25" t="s">
        <v>22</v>
      </c>
      <c r="L5" s="34" t="s">
        <v>6</v>
      </c>
      <c r="M5" s="34" t="s">
        <v>7</v>
      </c>
      <c r="N5" s="35" t="s">
        <v>24</v>
      </c>
      <c r="O5" s="35" t="s">
        <v>8</v>
      </c>
      <c r="P5" s="35" t="s">
        <v>9</v>
      </c>
      <c r="Q5" s="35" t="s">
        <v>10</v>
      </c>
      <c r="R5" s="35" t="s">
        <v>11</v>
      </c>
      <c r="S5" s="23" t="s">
        <v>13</v>
      </c>
      <c r="T5" s="26" t="s">
        <v>25</v>
      </c>
      <c r="U5" s="26" t="s">
        <v>26</v>
      </c>
      <c r="V5" s="36" t="s">
        <v>16</v>
      </c>
      <c r="W5" s="36" t="s">
        <v>17</v>
      </c>
      <c r="X5" s="23" t="s">
        <v>27</v>
      </c>
      <c r="Y5" s="23" t="s">
        <v>23</v>
      </c>
      <c r="Z5" s="23" t="s">
        <v>170</v>
      </c>
      <c r="AA5" s="26" t="s">
        <v>32</v>
      </c>
      <c r="AB5" s="26" t="s">
        <v>33</v>
      </c>
    </row>
    <row r="6" spans="1:28" s="3" customFormat="1" ht="69.75" customHeight="1" x14ac:dyDescent="0.25">
      <c r="A6" s="195" t="s">
        <v>292</v>
      </c>
      <c r="B6" s="236" t="s">
        <v>261</v>
      </c>
      <c r="C6" s="236" t="s">
        <v>202</v>
      </c>
      <c r="D6" s="236" t="s">
        <v>256</v>
      </c>
      <c r="E6" s="43" t="s">
        <v>78</v>
      </c>
      <c r="F6" s="39" t="s">
        <v>120</v>
      </c>
      <c r="G6" s="38" t="s">
        <v>121</v>
      </c>
      <c r="H6" s="38" t="s">
        <v>122</v>
      </c>
      <c r="I6" s="38" t="s">
        <v>81</v>
      </c>
      <c r="J6" s="38" t="s">
        <v>123</v>
      </c>
      <c r="K6" s="38" t="s">
        <v>124</v>
      </c>
      <c r="L6" s="43">
        <v>2</v>
      </c>
      <c r="M6" s="43">
        <v>3</v>
      </c>
      <c r="N6" s="41">
        <f>L6*M6</f>
        <v>6</v>
      </c>
      <c r="O6" s="41" t="s">
        <v>4</v>
      </c>
      <c r="P6" s="43">
        <v>10</v>
      </c>
      <c r="Q6" s="41">
        <f>N6*P6</f>
        <v>60</v>
      </c>
      <c r="R6" s="41" t="str">
        <f t="shared" ref="R6:R18" si="0">IF(AND(Q6&gt;1,Q6&lt;=20),"IV",IF(AND(Q6&gt;=40,Q6&lt;=120),"III",IF(AND(Q6&gt;=150,Q6&lt;=500),"II",IF(AND(Q6&gt;=600,Q6&lt;=4000),"I","0"))))</f>
        <v>III</v>
      </c>
      <c r="S6" s="41" t="str">
        <f>IF(R6="III","ACEPTABLE CON CONTROL ESPECIFICO",IF(R6="IV","ACEPTABLE",IF(R6="II","NO ACEPTABLE",IF(R6="I","NO ACEPTABLE",0))))</f>
        <v>ACEPTABLE CON CONTROL ESPECIFICO</v>
      </c>
      <c r="T6" s="43" t="s">
        <v>28</v>
      </c>
      <c r="U6" s="43">
        <v>12</v>
      </c>
      <c r="V6" s="43" t="s">
        <v>81</v>
      </c>
      <c r="W6" s="43" t="s">
        <v>81</v>
      </c>
      <c r="X6" s="38" t="s">
        <v>81</v>
      </c>
      <c r="Y6" s="38" t="s">
        <v>163</v>
      </c>
      <c r="Z6" s="38" t="s">
        <v>81</v>
      </c>
      <c r="AA6" s="42" t="s">
        <v>78</v>
      </c>
      <c r="AB6" s="42" t="s">
        <v>123</v>
      </c>
    </row>
    <row r="7" spans="1:28" s="3" customFormat="1" ht="69.75" customHeight="1" x14ac:dyDescent="0.25">
      <c r="A7" s="196"/>
      <c r="B7" s="217"/>
      <c r="C7" s="217"/>
      <c r="D7" s="217"/>
      <c r="E7" s="57" t="s">
        <v>78</v>
      </c>
      <c r="F7" s="38" t="s">
        <v>262</v>
      </c>
      <c r="G7" s="38" t="s">
        <v>95</v>
      </c>
      <c r="H7" s="38" t="s">
        <v>96</v>
      </c>
      <c r="I7" s="38" t="s">
        <v>81</v>
      </c>
      <c r="J7" s="38" t="s">
        <v>81</v>
      </c>
      <c r="K7" s="38" t="s">
        <v>97</v>
      </c>
      <c r="L7" s="6">
        <v>2</v>
      </c>
      <c r="M7" s="6">
        <v>2</v>
      </c>
      <c r="N7" s="28">
        <v>4</v>
      </c>
      <c r="O7" s="5" t="str">
        <f t="shared" ref="O7:O18" si="1">IF(N7&lt;=4,"BAJO",IF(N7=6,"MEDIO",IF(N7=8,"MEDIO",IF(N7=10,"ALTO",IF(N7=12,"ALTO",IF(N7=18,"ALTO",IF(N7=20,"ALTO",IF(N7&gt;=24,"MUY ALTO",0))))))))</f>
        <v>BAJO</v>
      </c>
      <c r="P7" s="6">
        <v>25</v>
      </c>
      <c r="Q7" s="28">
        <v>100</v>
      </c>
      <c r="R7" s="29" t="str">
        <f t="shared" si="0"/>
        <v>III</v>
      </c>
      <c r="S7" s="5" t="str">
        <f>IF(R7="III","ACEPTABLE CON CONTROL ESPECIFICO",IF(R7="IV","ACEPTABLE",IF(R7="II","NO ACEPTABLE",IF(R7="I","NO ACEPTABLE",0))))</f>
        <v>ACEPTABLE CON CONTROL ESPECIFICO</v>
      </c>
      <c r="T7" s="6" t="s">
        <v>28</v>
      </c>
      <c r="U7" s="6">
        <v>12</v>
      </c>
      <c r="V7" s="63" t="s">
        <v>81</v>
      </c>
      <c r="W7" s="63" t="s">
        <v>81</v>
      </c>
      <c r="X7" s="63" t="s">
        <v>81</v>
      </c>
      <c r="Y7" s="63" t="s">
        <v>81</v>
      </c>
      <c r="Z7" s="63" t="s">
        <v>81</v>
      </c>
      <c r="AA7" s="42" t="s">
        <v>78</v>
      </c>
      <c r="AB7" s="42" t="s">
        <v>123</v>
      </c>
    </row>
    <row r="8" spans="1:28" s="3" customFormat="1" ht="69.75" customHeight="1" x14ac:dyDescent="0.25">
      <c r="A8" s="196"/>
      <c r="B8" s="217"/>
      <c r="C8" s="217"/>
      <c r="D8" s="217"/>
      <c r="E8" s="43" t="s">
        <v>78</v>
      </c>
      <c r="F8" s="39" t="s">
        <v>263</v>
      </c>
      <c r="G8" s="39" t="s">
        <v>179</v>
      </c>
      <c r="H8" s="39" t="s">
        <v>135</v>
      </c>
      <c r="I8" s="39" t="s">
        <v>184</v>
      </c>
      <c r="J8" s="39" t="s">
        <v>81</v>
      </c>
      <c r="K8" s="39" t="s">
        <v>137</v>
      </c>
      <c r="L8" s="38">
        <v>2</v>
      </c>
      <c r="M8" s="38">
        <v>3</v>
      </c>
      <c r="N8" s="57">
        <f t="shared" ref="N8:N18" si="2">L8*M8</f>
        <v>6</v>
      </c>
      <c r="O8" s="57" t="str">
        <f t="shared" si="1"/>
        <v>MEDIO</v>
      </c>
      <c r="P8" s="38">
        <v>10</v>
      </c>
      <c r="Q8" s="57">
        <f t="shared" ref="Q8:Q18" si="3">N8*P8</f>
        <v>60</v>
      </c>
      <c r="R8" s="57" t="str">
        <f t="shared" si="0"/>
        <v>III</v>
      </c>
      <c r="S8" s="57" t="str">
        <f>IF(R8="III","ACEPTABLE CON CONTROL ESPECIFICO",IF(R8="IV","ACEPTABLE",IF(R8="II","NO ACEPTABLE",IF(R8="I","NO ACEPTABLE",0))))</f>
        <v>ACEPTABLE CON CONTROL ESPECIFICO</v>
      </c>
      <c r="T8" s="38" t="s">
        <v>28</v>
      </c>
      <c r="U8" s="38">
        <v>12</v>
      </c>
      <c r="V8" s="38" t="s">
        <v>81</v>
      </c>
      <c r="W8" s="38" t="s">
        <v>81</v>
      </c>
      <c r="X8" s="38" t="s">
        <v>81</v>
      </c>
      <c r="Y8" s="39" t="s">
        <v>205</v>
      </c>
      <c r="Z8" s="38" t="s">
        <v>81</v>
      </c>
      <c r="AA8" s="42" t="s">
        <v>78</v>
      </c>
      <c r="AB8" s="42" t="s">
        <v>123</v>
      </c>
    </row>
    <row r="9" spans="1:28" s="3" customFormat="1" ht="111.75" customHeight="1" x14ac:dyDescent="0.25">
      <c r="A9" s="196"/>
      <c r="B9" s="217"/>
      <c r="C9" s="217"/>
      <c r="D9" s="217"/>
      <c r="E9" s="57" t="s">
        <v>78</v>
      </c>
      <c r="F9" s="38" t="s">
        <v>114</v>
      </c>
      <c r="G9" s="38" t="s">
        <v>115</v>
      </c>
      <c r="H9" s="38" t="s">
        <v>116</v>
      </c>
      <c r="I9" s="38" t="s">
        <v>117</v>
      </c>
      <c r="J9" s="38" t="s">
        <v>118</v>
      </c>
      <c r="K9" s="38" t="s">
        <v>119</v>
      </c>
      <c r="L9" s="6">
        <v>2</v>
      </c>
      <c r="M9" s="6">
        <v>2</v>
      </c>
      <c r="N9" s="28">
        <f t="shared" si="2"/>
        <v>4</v>
      </c>
      <c r="O9" s="5" t="str">
        <f t="shared" si="1"/>
        <v>BAJO</v>
      </c>
      <c r="P9" s="6">
        <v>10</v>
      </c>
      <c r="Q9" s="28">
        <f t="shared" si="3"/>
        <v>40</v>
      </c>
      <c r="R9" s="29" t="str">
        <f t="shared" si="0"/>
        <v>III</v>
      </c>
      <c r="S9" s="5" t="str">
        <f>IF(R9="III","ACEPTABLE",IF(R9="IV","ACEPTABLE",IF(R9="II","NO ACEPTABLE",IF(R9="I","NO ACEPTABLE",0))))</f>
        <v>ACEPTABLE</v>
      </c>
      <c r="T9" s="6" t="s">
        <v>28</v>
      </c>
      <c r="U9" s="6">
        <v>12</v>
      </c>
      <c r="V9" s="37" t="s">
        <v>81</v>
      </c>
      <c r="W9" s="37" t="s">
        <v>81</v>
      </c>
      <c r="X9" s="37" t="s">
        <v>81</v>
      </c>
      <c r="Y9" s="37" t="s">
        <v>162</v>
      </c>
      <c r="Z9" s="37" t="s">
        <v>81</v>
      </c>
      <c r="AA9" s="42" t="s">
        <v>78</v>
      </c>
      <c r="AB9" s="42" t="s">
        <v>123</v>
      </c>
    </row>
    <row r="10" spans="1:28" s="3" customFormat="1" ht="69.75" customHeight="1" x14ac:dyDescent="0.25">
      <c r="A10" s="196"/>
      <c r="B10" s="217"/>
      <c r="C10" s="217"/>
      <c r="D10" s="217"/>
      <c r="E10" s="57" t="s">
        <v>78</v>
      </c>
      <c r="F10" s="38" t="s">
        <v>110</v>
      </c>
      <c r="G10" s="38" t="s">
        <v>111</v>
      </c>
      <c r="H10" s="38" t="s">
        <v>112</v>
      </c>
      <c r="I10" s="38" t="s">
        <v>81</v>
      </c>
      <c r="J10" s="38" t="s">
        <v>81</v>
      </c>
      <c r="K10" s="38" t="s">
        <v>113</v>
      </c>
      <c r="L10" s="43">
        <v>2</v>
      </c>
      <c r="M10" s="43">
        <v>4</v>
      </c>
      <c r="N10" s="41">
        <f t="shared" si="2"/>
        <v>8</v>
      </c>
      <c r="O10" s="41" t="str">
        <f t="shared" si="1"/>
        <v>MEDIO</v>
      </c>
      <c r="P10" s="43">
        <v>10</v>
      </c>
      <c r="Q10" s="41">
        <f t="shared" si="3"/>
        <v>80</v>
      </c>
      <c r="R10" s="41" t="str">
        <f t="shared" si="0"/>
        <v>III</v>
      </c>
      <c r="S10" s="41" t="str">
        <f t="shared" ref="S10:S15" si="4">IF(R10="III","ACEPTABLE CON CONTROL ESPECIFICO",IF(R10="IV","ACEPTABLE",IF(R10="II","NO ACEPTABLE",IF(R10="I","NO ACEPTABLE",0))))</f>
        <v>ACEPTABLE CON CONTROL ESPECIFICO</v>
      </c>
      <c r="T10" s="43" t="s">
        <v>28</v>
      </c>
      <c r="U10" s="43">
        <v>12</v>
      </c>
      <c r="V10" s="43" t="s">
        <v>81</v>
      </c>
      <c r="W10" s="43" t="s">
        <v>81</v>
      </c>
      <c r="X10" s="38" t="s">
        <v>81</v>
      </c>
      <c r="Y10" s="38" t="s">
        <v>161</v>
      </c>
      <c r="Z10" s="38" t="s">
        <v>81</v>
      </c>
      <c r="AA10" s="42" t="s">
        <v>78</v>
      </c>
      <c r="AB10" s="42" t="s">
        <v>123</v>
      </c>
    </row>
    <row r="11" spans="1:28" s="3" customFormat="1" ht="137.25" customHeight="1" x14ac:dyDescent="0.25">
      <c r="A11" s="196"/>
      <c r="B11" s="217"/>
      <c r="C11" s="217"/>
      <c r="D11" s="217"/>
      <c r="E11" s="137" t="s">
        <v>78</v>
      </c>
      <c r="F11" s="174" t="s">
        <v>110</v>
      </c>
      <c r="G11" s="174" t="s">
        <v>111</v>
      </c>
      <c r="H11" s="174" t="s">
        <v>489</v>
      </c>
      <c r="I11" s="38" t="s">
        <v>81</v>
      </c>
      <c r="J11" s="38" t="s">
        <v>81</v>
      </c>
      <c r="K11" s="38" t="s">
        <v>113</v>
      </c>
      <c r="L11" s="6">
        <v>2</v>
      </c>
      <c r="M11" s="6">
        <v>4</v>
      </c>
      <c r="N11" s="28">
        <f t="shared" si="2"/>
        <v>8</v>
      </c>
      <c r="O11" s="5" t="str">
        <f t="shared" si="1"/>
        <v>MEDIO</v>
      </c>
      <c r="P11" s="6">
        <v>10</v>
      </c>
      <c r="Q11" s="28">
        <f t="shared" si="3"/>
        <v>80</v>
      </c>
      <c r="R11" s="29" t="str">
        <f t="shared" si="0"/>
        <v>III</v>
      </c>
      <c r="S11" s="5" t="str">
        <f t="shared" si="4"/>
        <v>ACEPTABLE CON CONTROL ESPECIFICO</v>
      </c>
      <c r="T11" s="6" t="s">
        <v>28</v>
      </c>
      <c r="U11" s="6">
        <v>12</v>
      </c>
      <c r="V11" s="37" t="s">
        <v>81</v>
      </c>
      <c r="W11" s="37" t="s">
        <v>81</v>
      </c>
      <c r="X11" s="37" t="s">
        <v>81</v>
      </c>
      <c r="Y11" s="37" t="s">
        <v>490</v>
      </c>
      <c r="Z11" s="37" t="s">
        <v>81</v>
      </c>
      <c r="AA11" s="30" t="s">
        <v>280</v>
      </c>
      <c r="AB11" s="30" t="s">
        <v>123</v>
      </c>
    </row>
    <row r="12" spans="1:28" s="3" customFormat="1" ht="69.75" customHeight="1" x14ac:dyDescent="0.25">
      <c r="A12" s="196"/>
      <c r="B12" s="217"/>
      <c r="C12" s="217"/>
      <c r="D12" s="217"/>
      <c r="E12" s="57" t="s">
        <v>78</v>
      </c>
      <c r="F12" s="39" t="s">
        <v>264</v>
      </c>
      <c r="G12" s="39" t="s">
        <v>99</v>
      </c>
      <c r="H12" s="39" t="s">
        <v>100</v>
      </c>
      <c r="I12" s="38" t="s">
        <v>101</v>
      </c>
      <c r="J12" s="38" t="s">
        <v>102</v>
      </c>
      <c r="K12" s="38" t="s">
        <v>103</v>
      </c>
      <c r="L12" s="6">
        <v>2</v>
      </c>
      <c r="M12" s="6">
        <v>2</v>
      </c>
      <c r="N12" s="28">
        <f t="shared" si="2"/>
        <v>4</v>
      </c>
      <c r="O12" s="5" t="str">
        <f t="shared" si="1"/>
        <v>BAJO</v>
      </c>
      <c r="P12" s="6">
        <v>25</v>
      </c>
      <c r="Q12" s="28">
        <f t="shared" si="3"/>
        <v>100</v>
      </c>
      <c r="R12" s="29" t="str">
        <f t="shared" si="0"/>
        <v>III</v>
      </c>
      <c r="S12" s="5" t="str">
        <f t="shared" si="4"/>
        <v>ACEPTABLE CON CONTROL ESPECIFICO</v>
      </c>
      <c r="T12" s="6" t="s">
        <v>29</v>
      </c>
      <c r="U12" s="6">
        <v>12</v>
      </c>
      <c r="V12" s="37" t="s">
        <v>81</v>
      </c>
      <c r="W12" s="37" t="s">
        <v>81</v>
      </c>
      <c r="X12" s="37" t="s">
        <v>155</v>
      </c>
      <c r="Y12" s="37" t="s">
        <v>156</v>
      </c>
      <c r="Z12" s="37" t="s">
        <v>157</v>
      </c>
      <c r="AA12" s="42" t="s">
        <v>78</v>
      </c>
      <c r="AB12" s="42" t="s">
        <v>123</v>
      </c>
    </row>
    <row r="13" spans="1:28" s="3" customFormat="1" ht="69.75" customHeight="1" x14ac:dyDescent="0.25">
      <c r="A13" s="196"/>
      <c r="B13" s="217"/>
      <c r="C13" s="217"/>
      <c r="D13" s="217"/>
      <c r="E13" s="57" t="s">
        <v>78</v>
      </c>
      <c r="F13" s="38" t="s">
        <v>265</v>
      </c>
      <c r="G13" s="38" t="s">
        <v>84</v>
      </c>
      <c r="H13" s="38" t="s">
        <v>85</v>
      </c>
      <c r="I13" s="38" t="s">
        <v>86</v>
      </c>
      <c r="J13" s="38" t="s">
        <v>87</v>
      </c>
      <c r="K13" s="38" t="s">
        <v>88</v>
      </c>
      <c r="L13" s="6">
        <v>2</v>
      </c>
      <c r="M13" s="6">
        <v>2</v>
      </c>
      <c r="N13" s="28">
        <f t="shared" si="2"/>
        <v>4</v>
      </c>
      <c r="O13" s="5" t="str">
        <f t="shared" si="1"/>
        <v>BAJO</v>
      </c>
      <c r="P13" s="6">
        <v>25</v>
      </c>
      <c r="Q13" s="28">
        <f t="shared" si="3"/>
        <v>100</v>
      </c>
      <c r="R13" s="29" t="str">
        <f t="shared" si="0"/>
        <v>III</v>
      </c>
      <c r="S13" s="5" t="str">
        <f t="shared" si="4"/>
        <v>ACEPTABLE CON CONTROL ESPECIFICO</v>
      </c>
      <c r="T13" s="6" t="s">
        <v>30</v>
      </c>
      <c r="U13" s="6">
        <v>12</v>
      </c>
      <c r="V13" s="37" t="s">
        <v>81</v>
      </c>
      <c r="W13" s="37" t="s">
        <v>81</v>
      </c>
      <c r="X13" s="37" t="s">
        <v>81</v>
      </c>
      <c r="Y13" s="37" t="s">
        <v>152</v>
      </c>
      <c r="Z13" s="37" t="s">
        <v>153</v>
      </c>
      <c r="AA13" s="42" t="s">
        <v>78</v>
      </c>
      <c r="AB13" s="42" t="s">
        <v>123</v>
      </c>
    </row>
    <row r="14" spans="1:28" s="3" customFormat="1" ht="92.25" customHeight="1" x14ac:dyDescent="0.25">
      <c r="A14" s="196"/>
      <c r="B14" s="218"/>
      <c r="C14" s="218"/>
      <c r="D14" s="217"/>
      <c r="E14" s="57" t="s">
        <v>78</v>
      </c>
      <c r="F14" s="38" t="s">
        <v>110</v>
      </c>
      <c r="G14" s="38" t="s">
        <v>111</v>
      </c>
      <c r="H14" s="38" t="s">
        <v>112</v>
      </c>
      <c r="I14" s="38" t="s">
        <v>81</v>
      </c>
      <c r="J14" s="38" t="s">
        <v>81</v>
      </c>
      <c r="K14" s="38" t="s">
        <v>113</v>
      </c>
      <c r="L14" s="6">
        <v>2</v>
      </c>
      <c r="M14" s="6">
        <v>4</v>
      </c>
      <c r="N14" s="28">
        <f t="shared" si="2"/>
        <v>8</v>
      </c>
      <c r="O14" s="5" t="str">
        <f t="shared" si="1"/>
        <v>MEDIO</v>
      </c>
      <c r="P14" s="6">
        <v>10</v>
      </c>
      <c r="Q14" s="28">
        <f t="shared" si="3"/>
        <v>80</v>
      </c>
      <c r="R14" s="29" t="str">
        <f t="shared" si="0"/>
        <v>III</v>
      </c>
      <c r="S14" s="5" t="str">
        <f t="shared" si="4"/>
        <v>ACEPTABLE CON CONTROL ESPECIFICO</v>
      </c>
      <c r="T14" s="6" t="s">
        <v>28</v>
      </c>
      <c r="U14" s="6">
        <v>12</v>
      </c>
      <c r="V14" s="37" t="s">
        <v>81</v>
      </c>
      <c r="W14" s="37" t="s">
        <v>81</v>
      </c>
      <c r="X14" s="37" t="s">
        <v>81</v>
      </c>
      <c r="Y14" s="37" t="s">
        <v>161</v>
      </c>
      <c r="Z14" s="37" t="s">
        <v>81</v>
      </c>
      <c r="AA14" s="42" t="s">
        <v>78</v>
      </c>
      <c r="AB14" s="42" t="s">
        <v>123</v>
      </c>
    </row>
    <row r="15" spans="1:28" s="3" customFormat="1" ht="69.75" customHeight="1" x14ac:dyDescent="0.25">
      <c r="A15" s="196"/>
      <c r="B15" s="236" t="s">
        <v>259</v>
      </c>
      <c r="C15" s="236" t="s">
        <v>266</v>
      </c>
      <c r="D15" s="217"/>
      <c r="E15" s="57" t="s">
        <v>78</v>
      </c>
      <c r="F15" s="38" t="s">
        <v>104</v>
      </c>
      <c r="G15" s="38" t="s">
        <v>105</v>
      </c>
      <c r="H15" s="49" t="s">
        <v>226</v>
      </c>
      <c r="I15" s="38" t="s">
        <v>107</v>
      </c>
      <c r="J15" s="38" t="s">
        <v>81</v>
      </c>
      <c r="K15" s="38" t="s">
        <v>108</v>
      </c>
      <c r="L15" s="6">
        <v>2</v>
      </c>
      <c r="M15" s="6">
        <v>3</v>
      </c>
      <c r="N15" s="28">
        <f t="shared" si="2"/>
        <v>6</v>
      </c>
      <c r="O15" s="5" t="str">
        <f t="shared" si="1"/>
        <v>MEDIO</v>
      </c>
      <c r="P15" s="6">
        <v>10</v>
      </c>
      <c r="Q15" s="28">
        <f t="shared" si="3"/>
        <v>60</v>
      </c>
      <c r="R15" s="29" t="str">
        <f t="shared" si="0"/>
        <v>III</v>
      </c>
      <c r="S15" s="5" t="str">
        <f t="shared" si="4"/>
        <v>ACEPTABLE CON CONTROL ESPECIFICO</v>
      </c>
      <c r="T15" s="6" t="s">
        <v>28</v>
      </c>
      <c r="U15" s="6">
        <v>12</v>
      </c>
      <c r="V15" s="37" t="s">
        <v>81</v>
      </c>
      <c r="W15" s="37" t="s">
        <v>81</v>
      </c>
      <c r="X15" s="37" t="s">
        <v>107</v>
      </c>
      <c r="Y15" s="37" t="s">
        <v>158</v>
      </c>
      <c r="Z15" s="37"/>
      <c r="AA15" s="42" t="s">
        <v>78</v>
      </c>
      <c r="AB15" s="42" t="s">
        <v>123</v>
      </c>
    </row>
    <row r="16" spans="1:28" s="3" customFormat="1" ht="111.75" customHeight="1" x14ac:dyDescent="0.25">
      <c r="A16" s="196"/>
      <c r="B16" s="217"/>
      <c r="C16" s="217"/>
      <c r="D16" s="217"/>
      <c r="E16" s="57" t="s">
        <v>78</v>
      </c>
      <c r="F16" s="38" t="s">
        <v>114</v>
      </c>
      <c r="G16" s="38" t="s">
        <v>115</v>
      </c>
      <c r="H16" s="38" t="s">
        <v>116</v>
      </c>
      <c r="I16" s="38" t="s">
        <v>117</v>
      </c>
      <c r="J16" s="38" t="s">
        <v>118</v>
      </c>
      <c r="K16" s="38" t="s">
        <v>119</v>
      </c>
      <c r="L16" s="6">
        <v>2</v>
      </c>
      <c r="M16" s="6">
        <v>2</v>
      </c>
      <c r="N16" s="28">
        <f t="shared" si="2"/>
        <v>4</v>
      </c>
      <c r="O16" s="5" t="str">
        <f t="shared" si="1"/>
        <v>BAJO</v>
      </c>
      <c r="P16" s="6">
        <v>10</v>
      </c>
      <c r="Q16" s="28">
        <f t="shared" si="3"/>
        <v>40</v>
      </c>
      <c r="R16" s="29" t="str">
        <f t="shared" si="0"/>
        <v>III</v>
      </c>
      <c r="S16" s="5" t="str">
        <f>IF(R16="III","ACEPTABLE",IF(R16="IV","ACEPTABLE",IF(R16="II","NO ACEPTABLE",IF(R16="I","NO ACEPTABLE",0))))</f>
        <v>ACEPTABLE</v>
      </c>
      <c r="T16" s="6" t="s">
        <v>28</v>
      </c>
      <c r="U16" s="6">
        <v>12</v>
      </c>
      <c r="V16" s="37" t="s">
        <v>81</v>
      </c>
      <c r="W16" s="37" t="s">
        <v>81</v>
      </c>
      <c r="X16" s="37" t="s">
        <v>81</v>
      </c>
      <c r="Y16" s="37" t="s">
        <v>162</v>
      </c>
      <c r="Z16" s="37" t="s">
        <v>81</v>
      </c>
      <c r="AA16" s="42" t="s">
        <v>78</v>
      </c>
      <c r="AB16" s="42" t="s">
        <v>123</v>
      </c>
    </row>
    <row r="17" spans="1:29" s="3" customFormat="1" ht="87" customHeight="1" x14ac:dyDescent="0.25">
      <c r="A17" s="196"/>
      <c r="B17" s="217"/>
      <c r="C17" s="217"/>
      <c r="D17" s="217"/>
      <c r="E17" s="57" t="s">
        <v>78</v>
      </c>
      <c r="F17" s="39" t="s">
        <v>98</v>
      </c>
      <c r="G17" s="39" t="s">
        <v>99</v>
      </c>
      <c r="H17" s="39" t="s">
        <v>100</v>
      </c>
      <c r="I17" s="38" t="s">
        <v>101</v>
      </c>
      <c r="J17" s="38" t="s">
        <v>102</v>
      </c>
      <c r="K17" s="38" t="s">
        <v>103</v>
      </c>
      <c r="L17" s="6">
        <v>2</v>
      </c>
      <c r="M17" s="6">
        <v>2</v>
      </c>
      <c r="N17" s="28">
        <f t="shared" si="2"/>
        <v>4</v>
      </c>
      <c r="O17" s="5" t="str">
        <f t="shared" si="1"/>
        <v>BAJO</v>
      </c>
      <c r="P17" s="6">
        <v>25</v>
      </c>
      <c r="Q17" s="28">
        <f t="shared" si="3"/>
        <v>100</v>
      </c>
      <c r="R17" s="29" t="str">
        <f t="shared" si="0"/>
        <v>III</v>
      </c>
      <c r="S17" s="5" t="str">
        <f>IF(R17="III","ACEPTABLE CON CONTROL ESPECIFICO",IF(R17="IV","ACEPTABLE",IF(R17="II","NO ACEPTABLE",IF(R17="I","NO ACEPTABLE",0))))</f>
        <v>ACEPTABLE CON CONTROL ESPECIFICO</v>
      </c>
      <c r="T17" s="6" t="s">
        <v>29</v>
      </c>
      <c r="U17" s="6">
        <v>12</v>
      </c>
      <c r="V17" s="37" t="s">
        <v>81</v>
      </c>
      <c r="W17" s="37" t="s">
        <v>81</v>
      </c>
      <c r="X17" s="37" t="s">
        <v>155</v>
      </c>
      <c r="Y17" s="37" t="s">
        <v>156</v>
      </c>
      <c r="Z17" s="37" t="s">
        <v>157</v>
      </c>
      <c r="AA17" s="42" t="s">
        <v>78</v>
      </c>
      <c r="AB17" s="42" t="s">
        <v>123</v>
      </c>
    </row>
    <row r="18" spans="1:29" s="3" customFormat="1" ht="69.75" customHeight="1" x14ac:dyDescent="0.25">
      <c r="A18" s="197"/>
      <c r="B18" s="218"/>
      <c r="C18" s="218"/>
      <c r="D18" s="218"/>
      <c r="E18" s="57" t="s">
        <v>78</v>
      </c>
      <c r="F18" s="38" t="s">
        <v>89</v>
      </c>
      <c r="G18" s="38" t="s">
        <v>90</v>
      </c>
      <c r="H18" s="38" t="s">
        <v>91</v>
      </c>
      <c r="I18" s="38" t="s">
        <v>92</v>
      </c>
      <c r="J18" s="38" t="s">
        <v>81</v>
      </c>
      <c r="K18" s="38" t="s">
        <v>93</v>
      </c>
      <c r="L18" s="6">
        <v>2</v>
      </c>
      <c r="M18" s="6">
        <v>2</v>
      </c>
      <c r="N18" s="28">
        <f t="shared" si="2"/>
        <v>4</v>
      </c>
      <c r="O18" s="5" t="str">
        <f t="shared" si="1"/>
        <v>BAJO</v>
      </c>
      <c r="P18" s="6">
        <v>25</v>
      </c>
      <c r="Q18" s="28">
        <f t="shared" si="3"/>
        <v>100</v>
      </c>
      <c r="R18" s="29" t="str">
        <f t="shared" si="0"/>
        <v>III</v>
      </c>
      <c r="S18" s="5" t="str">
        <f>IF(R18="III","ACEPTABLE CON CONTROL ESPECIFICO",IF(R18="IV","ACEPTABLE",IF(R18="II","NO ACEPTABLE",IF(R18="I","NO ACEPTABLE",0))))</f>
        <v>ACEPTABLE CON CONTROL ESPECIFICO</v>
      </c>
      <c r="T18" s="6" t="s">
        <v>28</v>
      </c>
      <c r="U18" s="6">
        <v>12</v>
      </c>
      <c r="V18" s="37" t="s">
        <v>81</v>
      </c>
      <c r="W18" s="37" t="s">
        <v>81</v>
      </c>
      <c r="X18" s="37" t="s">
        <v>81</v>
      </c>
      <c r="Y18" s="37" t="s">
        <v>154</v>
      </c>
      <c r="Z18" s="37" t="s">
        <v>81</v>
      </c>
      <c r="AA18" s="42" t="s">
        <v>78</v>
      </c>
      <c r="AB18" s="42" t="s">
        <v>123</v>
      </c>
    </row>
    <row r="19" spans="1:29" ht="30.75" customHeight="1" x14ac:dyDescent="0.2">
      <c r="A19" s="180" t="s">
        <v>250</v>
      </c>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row>
    <row r="20" spans="1:29" ht="15" thickBot="1" x14ac:dyDescent="0.25">
      <c r="A20" s="55"/>
      <c r="B20" s="55"/>
      <c r="C20" s="55"/>
      <c r="D20" s="55"/>
      <c r="E20" s="56"/>
      <c r="F20" s="55"/>
      <c r="G20" s="55"/>
      <c r="H20" s="55"/>
      <c r="I20" s="55"/>
      <c r="J20" s="55"/>
      <c r="K20" s="55"/>
      <c r="L20" s="55"/>
      <c r="M20" s="55"/>
      <c r="N20" s="55"/>
      <c r="O20" s="55"/>
      <c r="P20" s="55"/>
      <c r="Q20" s="55"/>
      <c r="R20" s="55"/>
      <c r="S20" s="55"/>
      <c r="T20" s="55"/>
      <c r="U20" s="55"/>
      <c r="V20" s="55"/>
      <c r="W20" s="55"/>
      <c r="X20" s="55"/>
      <c r="Y20" s="55"/>
      <c r="Z20" s="55"/>
      <c r="AA20" s="55"/>
      <c r="AB20" s="55"/>
    </row>
    <row r="21" spans="1:29" ht="15" thickBot="1" x14ac:dyDescent="0.25">
      <c r="A21" s="178" t="s">
        <v>240</v>
      </c>
      <c r="B21" s="178"/>
      <c r="C21" s="178"/>
      <c r="D21" s="178"/>
      <c r="E21" s="51"/>
      <c r="F21" s="7"/>
      <c r="G21" s="7"/>
      <c r="H21" s="7"/>
      <c r="I21" s="7"/>
      <c r="J21" s="7"/>
      <c r="K21" s="7"/>
      <c r="L21" s="7"/>
      <c r="M21" s="7"/>
      <c r="N21" s="7"/>
      <c r="O21" s="7"/>
      <c r="P21" s="7"/>
      <c r="Q21" s="7"/>
      <c r="R21" s="7"/>
      <c r="S21" s="7"/>
      <c r="T21" s="7"/>
      <c r="U21" s="7"/>
      <c r="V21" s="7"/>
      <c r="W21" s="7"/>
      <c r="X21" s="7"/>
      <c r="Y21" s="7"/>
      <c r="Z21" s="7"/>
      <c r="AA21" s="7"/>
      <c r="AB21" s="7"/>
    </row>
    <row r="22" spans="1:29" ht="28.5" customHeight="1" thickBot="1" x14ac:dyDescent="0.25">
      <c r="A22" s="52" t="s">
        <v>241</v>
      </c>
      <c r="B22" s="52" t="s">
        <v>242</v>
      </c>
      <c r="C22" s="178" t="s">
        <v>243</v>
      </c>
      <c r="D22" s="178"/>
      <c r="E22" s="51"/>
      <c r="F22" s="7"/>
      <c r="G22" s="7"/>
      <c r="H22" s="7"/>
      <c r="I22" s="7"/>
      <c r="J22" s="7"/>
      <c r="K22" s="7"/>
      <c r="L22" s="7"/>
      <c r="M22" s="7"/>
      <c r="N22" s="7"/>
      <c r="O22" s="7"/>
      <c r="P22" s="7"/>
      <c r="Q22" s="7"/>
      <c r="R22" s="7"/>
      <c r="S22" s="7"/>
      <c r="T22" s="7"/>
      <c r="U22" s="7"/>
      <c r="V22" s="7"/>
      <c r="W22" s="7"/>
      <c r="X22" s="7"/>
      <c r="Y22" s="7"/>
      <c r="Z22" s="7"/>
      <c r="AA22" s="7"/>
      <c r="AB22" s="7"/>
    </row>
    <row r="23" spans="1:29" ht="40.5" customHeight="1" thickBot="1" x14ac:dyDescent="0.25">
      <c r="A23" s="62">
        <v>43829</v>
      </c>
      <c r="B23" s="141">
        <v>1</v>
      </c>
      <c r="C23" s="178" t="s">
        <v>288</v>
      </c>
      <c r="D23" s="178"/>
      <c r="E23" s="51"/>
      <c r="F23" s="7"/>
      <c r="G23" s="7"/>
      <c r="H23" s="7"/>
      <c r="I23" s="7"/>
      <c r="J23" s="7"/>
      <c r="K23" s="7"/>
      <c r="L23" s="7"/>
      <c r="M23" s="7"/>
      <c r="N23" s="7"/>
      <c r="O23" s="7"/>
      <c r="P23" s="7"/>
      <c r="Q23" s="7"/>
      <c r="R23" s="7"/>
      <c r="S23" s="7"/>
      <c r="T23" s="7"/>
      <c r="U23" s="7"/>
      <c r="V23" s="7"/>
      <c r="W23" s="7"/>
      <c r="X23" s="7"/>
      <c r="Y23" s="7"/>
      <c r="Z23" s="7"/>
      <c r="AA23" s="7"/>
      <c r="AB23" s="7"/>
    </row>
    <row r="24" spans="1:29" ht="39.75" customHeight="1" thickBot="1" x14ac:dyDescent="0.25">
      <c r="A24" s="62">
        <v>44474</v>
      </c>
      <c r="B24" s="141">
        <v>2</v>
      </c>
      <c r="C24" s="178" t="s">
        <v>605</v>
      </c>
      <c r="D24" s="178"/>
      <c r="E24" s="51"/>
      <c r="F24" s="7"/>
      <c r="G24" s="7"/>
      <c r="H24" s="7"/>
      <c r="I24" s="7"/>
      <c r="J24" s="7"/>
      <c r="K24" s="7"/>
      <c r="L24" s="7"/>
      <c r="M24" s="7"/>
      <c r="N24" s="7"/>
      <c r="O24" s="7"/>
      <c r="P24" s="7"/>
      <c r="Q24" s="7"/>
      <c r="R24" s="7"/>
      <c r="S24" s="7"/>
      <c r="T24" s="7"/>
      <c r="U24" s="7"/>
      <c r="V24" s="7"/>
      <c r="W24" s="7"/>
      <c r="X24" s="7"/>
      <c r="Y24" s="7"/>
      <c r="Z24" s="7"/>
      <c r="AA24" s="7"/>
      <c r="AB24" s="7"/>
    </row>
    <row r="25" spans="1:29" ht="56.25" customHeight="1" thickBot="1" x14ac:dyDescent="0.25">
      <c r="A25" s="62">
        <f>+ADMINISTRATIVOS!A55</f>
        <v>44982</v>
      </c>
      <c r="B25" s="141">
        <v>3</v>
      </c>
      <c r="C25" s="179" t="s">
        <v>604</v>
      </c>
      <c r="D25" s="179"/>
      <c r="E25" s="51"/>
      <c r="F25" s="7"/>
      <c r="G25" s="7"/>
      <c r="H25" s="7"/>
      <c r="I25" s="7"/>
      <c r="J25" s="7"/>
      <c r="K25" s="7"/>
      <c r="L25" s="7"/>
      <c r="M25" s="7"/>
      <c r="N25" s="7"/>
      <c r="O25" s="7"/>
      <c r="P25" s="7"/>
      <c r="Q25" s="7"/>
      <c r="R25" s="7"/>
      <c r="S25" s="7"/>
      <c r="T25" s="7"/>
      <c r="U25" s="7"/>
      <c r="V25" s="7"/>
      <c r="W25" s="7"/>
      <c r="X25" s="7"/>
      <c r="Y25" s="7"/>
      <c r="Z25" s="7"/>
      <c r="AA25" s="7"/>
      <c r="AB25" s="7"/>
    </row>
    <row r="26" spans="1:29" ht="44.25" customHeight="1" thickBot="1" x14ac:dyDescent="0.25">
      <c r="A26" s="62">
        <v>44982</v>
      </c>
      <c r="B26" s="173">
        <v>4</v>
      </c>
      <c r="C26" s="179" t="s">
        <v>617</v>
      </c>
      <c r="D26" s="179"/>
      <c r="E26" s="51"/>
      <c r="F26" s="163"/>
      <c r="G26" s="7"/>
      <c r="H26" s="7"/>
      <c r="I26" s="7"/>
      <c r="J26" s="7"/>
      <c r="K26" s="7"/>
      <c r="L26" s="7"/>
      <c r="M26" s="7"/>
      <c r="N26" s="7"/>
      <c r="O26" s="7"/>
      <c r="P26" s="7"/>
      <c r="Q26" s="7"/>
      <c r="R26" s="7"/>
      <c r="S26" s="7"/>
      <c r="T26" s="7"/>
      <c r="U26" s="156"/>
      <c r="V26" s="7"/>
      <c r="W26" s="7"/>
      <c r="X26" s="7"/>
      <c r="Y26" s="7"/>
      <c r="Z26" s="163"/>
      <c r="AA26" s="7"/>
      <c r="AB26" s="7"/>
      <c r="AC26" s="7"/>
    </row>
    <row r="27" spans="1:29" ht="15" thickBot="1" x14ac:dyDescent="0.25">
      <c r="A27" s="53" t="s">
        <v>244</v>
      </c>
      <c r="B27" s="53" t="s">
        <v>245</v>
      </c>
      <c r="C27" s="53" t="s">
        <v>246</v>
      </c>
      <c r="D27" s="7"/>
      <c r="E27" s="51"/>
      <c r="F27" s="7"/>
      <c r="G27" s="7"/>
      <c r="H27" s="7"/>
      <c r="I27" s="7"/>
      <c r="J27" s="7"/>
      <c r="K27" s="7"/>
      <c r="L27" s="7"/>
      <c r="M27" s="7"/>
      <c r="N27" s="7"/>
      <c r="O27" s="7"/>
      <c r="P27" s="7"/>
      <c r="Q27" s="7"/>
      <c r="R27" s="7"/>
      <c r="S27" s="7"/>
      <c r="T27" s="7"/>
      <c r="U27" s="7"/>
      <c r="V27" s="7"/>
      <c r="W27" s="7"/>
      <c r="X27" s="7"/>
      <c r="Y27" s="7"/>
      <c r="Z27" s="7"/>
      <c r="AA27" s="7"/>
      <c r="AB27" s="7"/>
    </row>
    <row r="28" spans="1:29" ht="15" thickBot="1" x14ac:dyDescent="0.25">
      <c r="A28" s="53" t="str">
        <f>+ADMINISTRATIVOS!A58</f>
        <v>Paolo Gutiérrez</v>
      </c>
      <c r="B28" s="53" t="str">
        <f>+ADMINISTRATIVOS!B58</f>
        <v>Sibila Carreño</v>
      </c>
      <c r="C28" s="53" t="str">
        <f>+ADMINISTRATIVOS!C58</f>
        <v>Sibila Carreño</v>
      </c>
      <c r="D28" s="7"/>
      <c r="E28" s="51"/>
      <c r="F28" s="7"/>
      <c r="G28" s="7"/>
      <c r="H28" s="7"/>
      <c r="I28" s="7"/>
      <c r="J28" s="7"/>
      <c r="K28" s="7"/>
      <c r="L28" s="7"/>
      <c r="M28" s="7"/>
      <c r="N28" s="7"/>
      <c r="O28" s="7"/>
      <c r="P28" s="7"/>
      <c r="Q28" s="7"/>
      <c r="R28" s="7"/>
      <c r="S28" s="7"/>
      <c r="T28" s="7"/>
      <c r="U28" s="7"/>
      <c r="V28" s="7"/>
      <c r="W28" s="7"/>
      <c r="X28" s="7"/>
      <c r="Y28" s="7"/>
      <c r="Z28" s="7"/>
      <c r="AA28" s="7"/>
      <c r="AB28" s="7"/>
    </row>
    <row r="29" spans="1:29" ht="15" thickBot="1" x14ac:dyDescent="0.25">
      <c r="A29" s="54" t="str">
        <f>+ADMINISTRATIVOS!A59</f>
        <v>Fecha: 23-02-2022</v>
      </c>
      <c r="B29" s="53" t="str">
        <f>+ADMINISTRATIVOS!B59</f>
        <v>Fecha: 23-02-2022</v>
      </c>
      <c r="C29" s="53" t="str">
        <f>+ADMINISTRATIVOS!C59</f>
        <v>Fecha: 23-02-2022</v>
      </c>
      <c r="D29" s="7"/>
      <c r="E29" s="51"/>
      <c r="F29" s="7"/>
      <c r="G29" s="7"/>
      <c r="H29" s="7"/>
      <c r="I29" s="7"/>
      <c r="J29" s="7"/>
      <c r="K29" s="7"/>
      <c r="L29" s="7"/>
      <c r="M29" s="7"/>
      <c r="N29" s="7"/>
      <c r="O29" s="7"/>
      <c r="P29" s="7"/>
      <c r="Q29" s="7"/>
      <c r="R29" s="7"/>
      <c r="S29" s="7"/>
      <c r="T29" s="7"/>
      <c r="U29" s="7"/>
      <c r="V29" s="7"/>
      <c r="W29" s="7"/>
      <c r="X29" s="7"/>
      <c r="Y29" s="7"/>
      <c r="Z29" s="7"/>
      <c r="AA29" s="7"/>
      <c r="AB29" s="7"/>
    </row>
    <row r="30" spans="1:29" x14ac:dyDescent="0.2">
      <c r="A30" s="32"/>
      <c r="B30" s="32"/>
      <c r="C30" s="32"/>
      <c r="D30" s="32"/>
      <c r="E30" s="33"/>
      <c r="F30" s="32"/>
      <c r="G30" s="32"/>
      <c r="H30" s="32"/>
      <c r="I30" s="32"/>
      <c r="J30" s="32"/>
      <c r="K30" s="32"/>
      <c r="L30" s="32"/>
      <c r="M30" s="32"/>
      <c r="N30" s="32"/>
      <c r="O30" s="32"/>
      <c r="P30" s="32"/>
      <c r="Q30" s="32"/>
      <c r="R30" s="32"/>
      <c r="S30" s="32"/>
      <c r="T30" s="32"/>
      <c r="U30" s="32"/>
      <c r="V30" s="32"/>
      <c r="W30" s="32"/>
      <c r="X30" s="32"/>
      <c r="Y30" s="32"/>
      <c r="Z30" s="32"/>
      <c r="AA30" s="32"/>
      <c r="AB30" s="32"/>
    </row>
  </sheetData>
  <autoFilter ref="A5:AD18"/>
  <mergeCells count="27">
    <mergeCell ref="C25:D25"/>
    <mergeCell ref="H4:H5"/>
    <mergeCell ref="A19:AB19"/>
    <mergeCell ref="A21:D21"/>
    <mergeCell ref="C22:D22"/>
    <mergeCell ref="C23:D23"/>
    <mergeCell ref="C24:D24"/>
    <mergeCell ref="D6:D18"/>
    <mergeCell ref="V4:Z4"/>
    <mergeCell ref="AA4:AB4"/>
    <mergeCell ref="A1:C2"/>
    <mergeCell ref="E1:Z2"/>
    <mergeCell ref="A4:A5"/>
    <mergeCell ref="C4:C5"/>
    <mergeCell ref="E4:E5"/>
    <mergeCell ref="B4:B5"/>
    <mergeCell ref="F4:G4"/>
    <mergeCell ref="C26:D26"/>
    <mergeCell ref="I4:K4"/>
    <mergeCell ref="L4:R4"/>
    <mergeCell ref="T4:U4"/>
    <mergeCell ref="D4:D5"/>
    <mergeCell ref="A6:A18"/>
    <mergeCell ref="B6:B14"/>
    <mergeCell ref="C6:C14"/>
    <mergeCell ref="B15:B18"/>
    <mergeCell ref="C15:C18"/>
  </mergeCells>
  <conditionalFormatting sqref="R6 R14">
    <cfRule type="cellIs" dxfId="62" priority="40" stopIfTrue="1" operator="equal">
      <formula>"I"</formula>
    </cfRule>
    <cfRule type="cellIs" dxfId="61" priority="41" stopIfTrue="1" operator="equal">
      <formula>"II"</formula>
    </cfRule>
    <cfRule type="cellIs" dxfId="60" priority="42" stopIfTrue="1" operator="equal">
      <formula>"III"</formula>
    </cfRule>
  </conditionalFormatting>
  <conditionalFormatting sqref="R7">
    <cfRule type="cellIs" dxfId="59" priority="37" stopIfTrue="1" operator="equal">
      <formula>"I"</formula>
    </cfRule>
    <cfRule type="cellIs" dxfId="58" priority="38" stopIfTrue="1" operator="equal">
      <formula>"II"</formula>
    </cfRule>
    <cfRule type="cellIs" dxfId="57" priority="39" stopIfTrue="1" operator="equal">
      <formula>"III"</formula>
    </cfRule>
  </conditionalFormatting>
  <conditionalFormatting sqref="R12">
    <cfRule type="cellIs" dxfId="56" priority="28" stopIfTrue="1" operator="equal">
      <formula>"I"</formula>
    </cfRule>
    <cfRule type="cellIs" dxfId="55" priority="29" stopIfTrue="1" operator="equal">
      <formula>"II"</formula>
    </cfRule>
    <cfRule type="cellIs" dxfId="54" priority="30" stopIfTrue="1" operator="equal">
      <formula>"III"</formula>
    </cfRule>
  </conditionalFormatting>
  <conditionalFormatting sqref="R8">
    <cfRule type="cellIs" dxfId="53" priority="34" stopIfTrue="1" operator="equal">
      <formula>"I"</formula>
    </cfRule>
    <cfRule type="cellIs" dxfId="52" priority="35" stopIfTrue="1" operator="equal">
      <formula>"II"</formula>
    </cfRule>
    <cfRule type="cellIs" dxfId="51" priority="36" stopIfTrue="1" operator="equal">
      <formula>"III"</formula>
    </cfRule>
  </conditionalFormatting>
  <conditionalFormatting sqref="R10">
    <cfRule type="cellIs" dxfId="50" priority="31" stopIfTrue="1" operator="equal">
      <formula>"I"</formula>
    </cfRule>
    <cfRule type="cellIs" dxfId="49" priority="32" stopIfTrue="1" operator="equal">
      <formula>"II"</formula>
    </cfRule>
    <cfRule type="cellIs" dxfId="48" priority="33" stopIfTrue="1" operator="equal">
      <formula>"III"</formula>
    </cfRule>
  </conditionalFormatting>
  <conditionalFormatting sqref="R13">
    <cfRule type="cellIs" dxfId="47" priority="19" stopIfTrue="1" operator="equal">
      <formula>"I"</formula>
    </cfRule>
    <cfRule type="cellIs" dxfId="46" priority="20" stopIfTrue="1" operator="equal">
      <formula>"II"</formula>
    </cfRule>
    <cfRule type="cellIs" dxfId="45" priority="21" stopIfTrue="1" operator="equal">
      <formula>"III"</formula>
    </cfRule>
  </conditionalFormatting>
  <conditionalFormatting sqref="R18">
    <cfRule type="cellIs" dxfId="44" priority="16" stopIfTrue="1" operator="equal">
      <formula>"I"</formula>
    </cfRule>
    <cfRule type="cellIs" dxfId="43" priority="17" stopIfTrue="1" operator="equal">
      <formula>"II"</formula>
    </cfRule>
    <cfRule type="cellIs" dxfId="42" priority="18" stopIfTrue="1" operator="equal">
      <formula>"III"</formula>
    </cfRule>
  </conditionalFormatting>
  <conditionalFormatting sqref="R15">
    <cfRule type="cellIs" dxfId="41" priority="13" stopIfTrue="1" operator="equal">
      <formula>"I"</formula>
    </cfRule>
    <cfRule type="cellIs" dxfId="40" priority="14" stopIfTrue="1" operator="equal">
      <formula>"II"</formula>
    </cfRule>
    <cfRule type="cellIs" dxfId="39" priority="15" stopIfTrue="1" operator="equal">
      <formula>"III"</formula>
    </cfRule>
  </conditionalFormatting>
  <conditionalFormatting sqref="R17">
    <cfRule type="cellIs" dxfId="38" priority="10" stopIfTrue="1" operator="equal">
      <formula>"I"</formula>
    </cfRule>
    <cfRule type="cellIs" dxfId="37" priority="11" stopIfTrue="1" operator="equal">
      <formula>"II"</formula>
    </cfRule>
    <cfRule type="cellIs" dxfId="36" priority="12" stopIfTrue="1" operator="equal">
      <formula>"III"</formula>
    </cfRule>
  </conditionalFormatting>
  <conditionalFormatting sqref="R16">
    <cfRule type="cellIs" dxfId="35" priority="7" stopIfTrue="1" operator="equal">
      <formula>"I"</formula>
    </cfRule>
    <cfRule type="cellIs" dxfId="34" priority="8" stopIfTrue="1" operator="equal">
      <formula>"II"</formula>
    </cfRule>
    <cfRule type="cellIs" dxfId="33" priority="9" stopIfTrue="1" operator="equal">
      <formula>"III"</formula>
    </cfRule>
  </conditionalFormatting>
  <conditionalFormatting sqref="R9">
    <cfRule type="cellIs" dxfId="32" priority="4" stopIfTrue="1" operator="equal">
      <formula>"I"</formula>
    </cfRule>
    <cfRule type="cellIs" dxfId="31" priority="5" stopIfTrue="1" operator="equal">
      <formula>"II"</formula>
    </cfRule>
    <cfRule type="cellIs" dxfId="30" priority="6" stopIfTrue="1" operator="equal">
      <formula>"III"</formula>
    </cfRule>
  </conditionalFormatting>
  <conditionalFormatting sqref="R11">
    <cfRule type="cellIs" dxfId="29" priority="1" stopIfTrue="1" operator="equal">
      <formula>"I"</formula>
    </cfRule>
    <cfRule type="cellIs" dxfId="28" priority="2" stopIfTrue="1" operator="equal">
      <formula>"II"</formula>
    </cfRule>
    <cfRule type="cellIs" dxfId="27" priority="3" stopIfTrue="1" operator="equal">
      <formula>"III"</formula>
    </cfRule>
  </conditionalFormatting>
  <dataValidations count="8">
    <dataValidation allowBlank="1" showInputMessage="1" showErrorMessage="1" prompt="600 - 4000: I_x000a_150 - 500: II_x000a_40   -  120: III_x000a_20: IV" sqref="Q5"/>
    <dataValidation allowBlank="1" showInputMessage="1" showErrorMessage="1" prompt="100:Muerte_x000a_60: Lesiones graves, invalidez_x000a_25:Lesiones con ILT_x000a_10:Lesiones que no requieren hospitalización" sqref="P5"/>
    <dataValidation allowBlank="1" showInputMessage="1" showErrorMessage="1" prompt="Muy Alto:40 -24_x000a_Alto: 20 - 10_x000a_Medio: 8 - 6_x000a_bajo 4 - 2" sqref="O5"/>
    <dataValidation allowBlank="1" showInputMessage="1" showErrorMessage="1" prompt="4: Exposicion Continua_x000a_3: Exposición Frecuente_x000a_2: Exposición ocasional_x000a_1: Exposición esporádica" sqref="M5"/>
    <dataValidation allowBlank="1" showInputMessage="1" showErrorMessage="1" prompt="10 MUY ALTO_x000a_6   ALTO_x000a_2   MEDIO_x000a_0   BAJO" sqref="L5"/>
    <dataValidation type="list" allowBlank="1" showInputMessage="1" showErrorMessage="1" sqref="L17:L18 L6:L8 L10:L15">
      <formula1>ND</formula1>
    </dataValidation>
    <dataValidation type="list" allowBlank="1" showInputMessage="1" showErrorMessage="1" sqref="M17:M18 M6:M8 M10:M15">
      <formula1>NE</formula1>
    </dataValidation>
    <dataValidation type="list" allowBlank="1" showInputMessage="1" showErrorMessage="1" sqref="P17:P18 P6:P8 P10:P15">
      <formula1>NC</formula1>
    </dataValidation>
  </dataValidations>
  <pageMargins left="0.25" right="0.74803149606299213" top="0.23" bottom="0.98425196850393704" header="0" footer="0"/>
  <pageSetup scale="26"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D28"/>
  <sheetViews>
    <sheetView zoomScale="70" zoomScaleNormal="70" zoomScaleSheetLayoutView="55" workbookViewId="0">
      <selection activeCell="I8" sqref="I8"/>
    </sheetView>
  </sheetViews>
  <sheetFormatPr baseColWidth="10" defaultRowHeight="14.25" x14ac:dyDescent="0.2"/>
  <cols>
    <col min="1" max="2" width="21.42578125" style="1" customWidth="1"/>
    <col min="3" max="3" width="20.42578125" style="1" bestFit="1" customWidth="1"/>
    <col min="4" max="4" width="18.28515625" style="1" customWidth="1"/>
    <col min="5" max="5" width="14.140625" style="2" customWidth="1"/>
    <col min="6" max="6" width="26.42578125" style="1" customWidth="1"/>
    <col min="7" max="7" width="25.42578125" style="1" customWidth="1"/>
    <col min="8" max="8" width="22.42578125" style="1" customWidth="1"/>
    <col min="9" max="9" width="28.42578125" style="1" customWidth="1"/>
    <col min="10" max="10" width="27.42578125" style="1" customWidth="1"/>
    <col min="11" max="11" width="22.42578125" style="1" customWidth="1"/>
    <col min="12" max="12" width="7.140625" style="1" customWidth="1"/>
    <col min="13" max="13" width="7.28515625" style="1" customWidth="1"/>
    <col min="14" max="14" width="6.42578125" style="1" customWidth="1"/>
    <col min="15" max="15" width="9.28515625" style="1" customWidth="1"/>
    <col min="16" max="16" width="7" style="1" customWidth="1"/>
    <col min="17" max="17" width="7.140625" style="1" customWidth="1"/>
    <col min="18" max="18" width="10" style="1" customWidth="1"/>
    <col min="19" max="19" width="19" style="1" customWidth="1"/>
    <col min="20" max="20" width="13.42578125" style="1" customWidth="1"/>
    <col min="21" max="21" width="13.7109375" style="1" customWidth="1"/>
    <col min="22" max="22" width="28.140625" style="1" customWidth="1"/>
    <col min="23" max="23" width="22.28515625" style="1" customWidth="1"/>
    <col min="24" max="24" width="27.42578125" style="1" customWidth="1"/>
    <col min="25" max="25" width="29.7109375" style="1" customWidth="1"/>
    <col min="26" max="26" width="25.28515625" style="1" customWidth="1"/>
    <col min="27" max="27" width="21" style="1" customWidth="1"/>
    <col min="28" max="28" width="21.85546875" style="1" customWidth="1"/>
    <col min="29" max="16384" width="11.42578125" style="1"/>
  </cols>
  <sheetData>
    <row r="1" spans="1:30" ht="45.75" customHeight="1" x14ac:dyDescent="0.2">
      <c r="A1" s="189"/>
      <c r="B1" s="189"/>
      <c r="C1" s="190"/>
      <c r="D1" s="46"/>
      <c r="E1" s="199" t="str">
        <f>+ADMINISTRATIVOS!D1</f>
        <v>MATRÍZ DE RIESGOS LABORALES EPA CARTAGENA</v>
      </c>
      <c r="F1" s="199"/>
      <c r="G1" s="199"/>
      <c r="H1" s="199"/>
      <c r="I1" s="199"/>
      <c r="J1" s="199"/>
      <c r="K1" s="199"/>
      <c r="L1" s="199"/>
      <c r="M1" s="199"/>
      <c r="N1" s="199"/>
      <c r="O1" s="199"/>
      <c r="P1" s="199"/>
      <c r="Q1" s="199"/>
      <c r="R1" s="199"/>
      <c r="S1" s="199"/>
      <c r="T1" s="199"/>
      <c r="U1" s="199"/>
      <c r="V1" s="199"/>
      <c r="W1" s="199"/>
      <c r="X1" s="199"/>
      <c r="Y1" s="199"/>
      <c r="Z1" s="199"/>
      <c r="AA1" s="61" t="s">
        <v>283</v>
      </c>
      <c r="AB1" s="61" t="s">
        <v>284</v>
      </c>
    </row>
    <row r="2" spans="1:30" ht="45" customHeight="1" x14ac:dyDescent="0.2">
      <c r="A2" s="191"/>
      <c r="B2" s="191"/>
      <c r="C2" s="192"/>
      <c r="D2" s="47"/>
      <c r="E2" s="202"/>
      <c r="F2" s="202"/>
      <c r="G2" s="202"/>
      <c r="H2" s="202"/>
      <c r="I2" s="202"/>
      <c r="J2" s="202"/>
      <c r="K2" s="202"/>
      <c r="L2" s="202"/>
      <c r="M2" s="202"/>
      <c r="N2" s="202"/>
      <c r="O2" s="202"/>
      <c r="P2" s="202"/>
      <c r="Q2" s="202"/>
      <c r="R2" s="202"/>
      <c r="S2" s="202"/>
      <c r="T2" s="202"/>
      <c r="U2" s="202"/>
      <c r="V2" s="202"/>
      <c r="W2" s="202"/>
      <c r="X2" s="202"/>
      <c r="Y2" s="202"/>
      <c r="Z2" s="202"/>
      <c r="AA2" s="8" t="s">
        <v>282</v>
      </c>
      <c r="AB2" s="8" t="s">
        <v>281</v>
      </c>
    </row>
    <row r="3" spans="1:30" s="7" customFormat="1" ht="13.5" customHeight="1" x14ac:dyDescent="0.2">
      <c r="A3" s="9"/>
      <c r="B3" s="48"/>
      <c r="C3" s="9"/>
      <c r="D3" s="46"/>
      <c r="E3" s="9"/>
      <c r="F3" s="9"/>
      <c r="G3" s="9"/>
      <c r="H3" s="9"/>
      <c r="I3" s="9"/>
      <c r="J3" s="9"/>
      <c r="K3" s="9"/>
      <c r="L3" s="9"/>
      <c r="M3" s="9"/>
      <c r="N3" s="9"/>
      <c r="O3" s="9"/>
      <c r="P3" s="9"/>
      <c r="Q3" s="9"/>
      <c r="R3" s="9"/>
      <c r="S3" s="9"/>
      <c r="T3" s="9"/>
      <c r="U3" s="9"/>
      <c r="V3" s="9"/>
      <c r="W3" s="9"/>
      <c r="X3" s="9"/>
      <c r="Y3" s="9"/>
      <c r="Z3" s="9"/>
      <c r="AA3" s="9"/>
      <c r="AB3" s="9"/>
    </row>
    <row r="4" spans="1:30" ht="37.5" customHeight="1" x14ac:dyDescent="0.2">
      <c r="A4" s="205" t="s">
        <v>237</v>
      </c>
      <c r="B4" s="205" t="s">
        <v>21</v>
      </c>
      <c r="C4" s="212" t="s">
        <v>18</v>
      </c>
      <c r="D4" s="212" t="s">
        <v>224</v>
      </c>
      <c r="E4" s="212" t="s">
        <v>34</v>
      </c>
      <c r="F4" s="204" t="s">
        <v>20</v>
      </c>
      <c r="G4" s="204"/>
      <c r="H4" s="205" t="s">
        <v>1</v>
      </c>
      <c r="I4" s="206" t="s">
        <v>2</v>
      </c>
      <c r="J4" s="206"/>
      <c r="K4" s="206"/>
      <c r="L4" s="211" t="s">
        <v>5</v>
      </c>
      <c r="M4" s="211"/>
      <c r="N4" s="211"/>
      <c r="O4" s="211"/>
      <c r="P4" s="211"/>
      <c r="Q4" s="211"/>
      <c r="R4" s="211"/>
      <c r="S4" s="23" t="s">
        <v>12</v>
      </c>
      <c r="T4" s="210" t="s">
        <v>14</v>
      </c>
      <c r="U4" s="210"/>
      <c r="V4" s="211" t="s">
        <v>15</v>
      </c>
      <c r="W4" s="211"/>
      <c r="X4" s="211"/>
      <c r="Y4" s="211"/>
      <c r="Z4" s="211"/>
      <c r="AA4" s="210" t="s">
        <v>31</v>
      </c>
      <c r="AB4" s="210"/>
    </row>
    <row r="5" spans="1:30" s="2" customFormat="1" ht="150.75" customHeight="1" x14ac:dyDescent="0.2">
      <c r="A5" s="205"/>
      <c r="B5" s="205"/>
      <c r="C5" s="205"/>
      <c r="D5" s="205"/>
      <c r="E5" s="205"/>
      <c r="F5" s="24" t="s">
        <v>19</v>
      </c>
      <c r="G5" s="24" t="s">
        <v>0</v>
      </c>
      <c r="H5" s="205"/>
      <c r="I5" s="25" t="s">
        <v>3</v>
      </c>
      <c r="J5" s="25" t="s">
        <v>4</v>
      </c>
      <c r="K5" s="25" t="s">
        <v>22</v>
      </c>
      <c r="L5" s="34" t="s">
        <v>6</v>
      </c>
      <c r="M5" s="34" t="s">
        <v>7</v>
      </c>
      <c r="N5" s="35" t="s">
        <v>24</v>
      </c>
      <c r="O5" s="35" t="s">
        <v>8</v>
      </c>
      <c r="P5" s="35" t="s">
        <v>9</v>
      </c>
      <c r="Q5" s="35" t="s">
        <v>10</v>
      </c>
      <c r="R5" s="35" t="s">
        <v>11</v>
      </c>
      <c r="S5" s="23" t="s">
        <v>13</v>
      </c>
      <c r="T5" s="26" t="s">
        <v>25</v>
      </c>
      <c r="U5" s="26" t="s">
        <v>26</v>
      </c>
      <c r="V5" s="36" t="s">
        <v>16</v>
      </c>
      <c r="W5" s="36" t="s">
        <v>17</v>
      </c>
      <c r="X5" s="23" t="s">
        <v>27</v>
      </c>
      <c r="Y5" s="23" t="s">
        <v>23</v>
      </c>
      <c r="Z5" s="23" t="s">
        <v>170</v>
      </c>
      <c r="AA5" s="26" t="s">
        <v>32</v>
      </c>
      <c r="AB5" s="26" t="s">
        <v>33</v>
      </c>
    </row>
    <row r="6" spans="1:30" s="3" customFormat="1" ht="69.75" customHeight="1" x14ac:dyDescent="0.25">
      <c r="A6" s="237" t="s">
        <v>293</v>
      </c>
      <c r="B6" s="236" t="s">
        <v>260</v>
      </c>
      <c r="C6" s="240" t="s">
        <v>202</v>
      </c>
      <c r="D6" s="236" t="s">
        <v>294</v>
      </c>
      <c r="E6" s="43" t="s">
        <v>78</v>
      </c>
      <c r="F6" s="39" t="s">
        <v>120</v>
      </c>
      <c r="G6" s="38" t="s">
        <v>121</v>
      </c>
      <c r="H6" s="38" t="s">
        <v>122</v>
      </c>
      <c r="I6" s="38" t="s">
        <v>81</v>
      </c>
      <c r="J6" s="38" t="s">
        <v>123</v>
      </c>
      <c r="K6" s="38" t="s">
        <v>124</v>
      </c>
      <c r="L6" s="43">
        <v>2</v>
      </c>
      <c r="M6" s="43">
        <v>3</v>
      </c>
      <c r="N6" s="41">
        <f>L6*M6</f>
        <v>6</v>
      </c>
      <c r="O6" s="41" t="s">
        <v>4</v>
      </c>
      <c r="P6" s="43">
        <v>10</v>
      </c>
      <c r="Q6" s="41">
        <f>N6*P6</f>
        <v>60</v>
      </c>
      <c r="R6" s="41" t="str">
        <f t="shared" ref="R6:R15" si="0">IF(AND(Q6&gt;1,Q6&lt;=20),"IV",IF(AND(Q6&gt;=40,Q6&lt;=120),"III",IF(AND(Q6&gt;=150,Q6&lt;=500),"II",IF(AND(Q6&gt;=600,Q6&lt;=4000),"I","0"))))</f>
        <v>III</v>
      </c>
      <c r="S6" s="41" t="str">
        <f t="shared" ref="S6:S15" si="1">IF(R6="III","ACEPTABLE CON CONTROL ESPECIFICO",IF(R6="IV","ACEPTABLE",IF(R6="II","NO ACEPTABLE",IF(R6="I","NO ACEPTABLE",0))))</f>
        <v>ACEPTABLE CON CONTROL ESPECIFICO</v>
      </c>
      <c r="T6" s="43" t="s">
        <v>28</v>
      </c>
      <c r="U6" s="43">
        <v>12</v>
      </c>
      <c r="V6" s="43" t="s">
        <v>81</v>
      </c>
      <c r="W6" s="43" t="s">
        <v>81</v>
      </c>
      <c r="X6" s="38" t="s">
        <v>81</v>
      </c>
      <c r="Y6" s="38" t="s">
        <v>163</v>
      </c>
      <c r="Z6" s="38" t="s">
        <v>81</v>
      </c>
      <c r="AA6" s="42" t="s">
        <v>78</v>
      </c>
      <c r="AB6" s="42" t="s">
        <v>123</v>
      </c>
      <c r="AC6" s="64"/>
      <c r="AD6" s="65"/>
    </row>
    <row r="7" spans="1:30" s="3" customFormat="1" ht="87" customHeight="1" x14ac:dyDescent="0.25">
      <c r="A7" s="238"/>
      <c r="B7" s="217"/>
      <c r="C7" s="240"/>
      <c r="D7" s="217"/>
      <c r="E7" s="57" t="s">
        <v>78</v>
      </c>
      <c r="F7" s="38" t="s">
        <v>262</v>
      </c>
      <c r="G7" s="38" t="s">
        <v>95</v>
      </c>
      <c r="H7" s="38" t="s">
        <v>96</v>
      </c>
      <c r="I7" s="38" t="s">
        <v>81</v>
      </c>
      <c r="J7" s="38" t="s">
        <v>81</v>
      </c>
      <c r="K7" s="38" t="s">
        <v>97</v>
      </c>
      <c r="L7" s="6">
        <v>2</v>
      </c>
      <c r="M7" s="6">
        <v>2</v>
      </c>
      <c r="N7" s="28">
        <v>4</v>
      </c>
      <c r="O7" s="5" t="str">
        <f t="shared" ref="O7:O15" si="2">IF(N7&lt;=4,"BAJO",IF(N7=6,"MEDIO",IF(N7=8,"MEDIO",IF(N7=10,"ALTO",IF(N7=12,"ALTO",IF(N7=18,"ALTO",IF(N7=20,"ALTO",IF(N7&gt;=24,"MUY ALTO",0))))))))</f>
        <v>BAJO</v>
      </c>
      <c r="P7" s="6">
        <v>25</v>
      </c>
      <c r="Q7" s="28">
        <v>100</v>
      </c>
      <c r="R7" s="29" t="str">
        <f t="shared" si="0"/>
        <v>III</v>
      </c>
      <c r="S7" s="5" t="str">
        <f t="shared" si="1"/>
        <v>ACEPTABLE CON CONTROL ESPECIFICO</v>
      </c>
      <c r="T7" s="6" t="s">
        <v>28</v>
      </c>
      <c r="U7" s="6">
        <v>12</v>
      </c>
      <c r="V7" s="63" t="s">
        <v>81</v>
      </c>
      <c r="W7" s="63" t="s">
        <v>81</v>
      </c>
      <c r="X7" s="63" t="s">
        <v>81</v>
      </c>
      <c r="Y7" s="63" t="s">
        <v>81</v>
      </c>
      <c r="Z7" s="63" t="s">
        <v>81</v>
      </c>
      <c r="AA7" s="42" t="s">
        <v>78</v>
      </c>
      <c r="AB7" s="42" t="s">
        <v>123</v>
      </c>
    </row>
    <row r="8" spans="1:30" s="3" customFormat="1" ht="87" customHeight="1" x14ac:dyDescent="0.25">
      <c r="A8" s="238"/>
      <c r="B8" s="217"/>
      <c r="C8" s="240"/>
      <c r="D8" s="217"/>
      <c r="E8" s="43" t="s">
        <v>78</v>
      </c>
      <c r="F8" s="39" t="s">
        <v>263</v>
      </c>
      <c r="G8" s="39" t="s">
        <v>179</v>
      </c>
      <c r="H8" s="39" t="s">
        <v>135</v>
      </c>
      <c r="I8" s="39" t="s">
        <v>184</v>
      </c>
      <c r="J8" s="39" t="s">
        <v>81</v>
      </c>
      <c r="K8" s="39" t="s">
        <v>137</v>
      </c>
      <c r="L8" s="38">
        <v>2</v>
      </c>
      <c r="M8" s="38">
        <v>3</v>
      </c>
      <c r="N8" s="57">
        <f>L8*M8</f>
        <v>6</v>
      </c>
      <c r="O8" s="57" t="str">
        <f t="shared" si="2"/>
        <v>MEDIO</v>
      </c>
      <c r="P8" s="38">
        <v>10</v>
      </c>
      <c r="Q8" s="57">
        <f t="shared" ref="Q8:Q15" si="3">N8*P8</f>
        <v>60</v>
      </c>
      <c r="R8" s="57" t="str">
        <f t="shared" si="0"/>
        <v>III</v>
      </c>
      <c r="S8" s="57" t="str">
        <f t="shared" si="1"/>
        <v>ACEPTABLE CON CONTROL ESPECIFICO</v>
      </c>
      <c r="T8" s="38" t="s">
        <v>28</v>
      </c>
      <c r="U8" s="38">
        <v>12</v>
      </c>
      <c r="V8" s="38" t="s">
        <v>81</v>
      </c>
      <c r="W8" s="38" t="s">
        <v>81</v>
      </c>
      <c r="X8" s="38" t="s">
        <v>81</v>
      </c>
      <c r="Y8" s="39" t="s">
        <v>205</v>
      </c>
      <c r="Z8" s="38" t="s">
        <v>81</v>
      </c>
      <c r="AA8" s="42" t="s">
        <v>78</v>
      </c>
      <c r="AB8" s="42" t="s">
        <v>123</v>
      </c>
    </row>
    <row r="9" spans="1:30" s="3" customFormat="1" ht="96" customHeight="1" x14ac:dyDescent="0.25">
      <c r="A9" s="238"/>
      <c r="B9" s="217"/>
      <c r="C9" s="240"/>
      <c r="D9" s="217"/>
      <c r="E9" s="57" t="s">
        <v>78</v>
      </c>
      <c r="F9" s="38" t="s">
        <v>110</v>
      </c>
      <c r="G9" s="38" t="s">
        <v>111</v>
      </c>
      <c r="H9" s="38" t="s">
        <v>112</v>
      </c>
      <c r="I9" s="38" t="s">
        <v>81</v>
      </c>
      <c r="J9" s="38" t="s">
        <v>81</v>
      </c>
      <c r="K9" s="38" t="s">
        <v>113</v>
      </c>
      <c r="L9" s="43">
        <v>2</v>
      </c>
      <c r="M9" s="43">
        <v>4</v>
      </c>
      <c r="N9" s="41">
        <f t="shared" ref="N9:N15" si="4">L9*M9</f>
        <v>8</v>
      </c>
      <c r="O9" s="41" t="str">
        <f t="shared" si="2"/>
        <v>MEDIO</v>
      </c>
      <c r="P9" s="43">
        <v>10</v>
      </c>
      <c r="Q9" s="41">
        <f t="shared" si="3"/>
        <v>80</v>
      </c>
      <c r="R9" s="41" t="str">
        <f t="shared" si="0"/>
        <v>III</v>
      </c>
      <c r="S9" s="41" t="str">
        <f t="shared" si="1"/>
        <v>ACEPTABLE CON CONTROL ESPECIFICO</v>
      </c>
      <c r="T9" s="43" t="s">
        <v>28</v>
      </c>
      <c r="U9" s="43">
        <v>12</v>
      </c>
      <c r="V9" s="43" t="s">
        <v>81</v>
      </c>
      <c r="W9" s="43" t="s">
        <v>81</v>
      </c>
      <c r="X9" s="38" t="s">
        <v>81</v>
      </c>
      <c r="Y9" s="38" t="s">
        <v>161</v>
      </c>
      <c r="Z9" s="38" t="s">
        <v>81</v>
      </c>
      <c r="AA9" s="42" t="s">
        <v>78</v>
      </c>
      <c r="AB9" s="42" t="s">
        <v>123</v>
      </c>
    </row>
    <row r="10" spans="1:30" s="3" customFormat="1" ht="147" customHeight="1" x14ac:dyDescent="0.25">
      <c r="A10" s="238"/>
      <c r="B10" s="217"/>
      <c r="C10" s="240"/>
      <c r="D10" s="217"/>
      <c r="E10" s="57" t="s">
        <v>78</v>
      </c>
      <c r="F10" s="39" t="s">
        <v>264</v>
      </c>
      <c r="G10" s="39" t="s">
        <v>99</v>
      </c>
      <c r="H10" s="39" t="s">
        <v>100</v>
      </c>
      <c r="I10" s="38" t="s">
        <v>101</v>
      </c>
      <c r="J10" s="38" t="s">
        <v>102</v>
      </c>
      <c r="K10" s="38" t="s">
        <v>103</v>
      </c>
      <c r="L10" s="6">
        <v>2</v>
      </c>
      <c r="M10" s="6">
        <v>2</v>
      </c>
      <c r="N10" s="28">
        <f t="shared" si="4"/>
        <v>4</v>
      </c>
      <c r="O10" s="5" t="str">
        <f t="shared" si="2"/>
        <v>BAJO</v>
      </c>
      <c r="P10" s="6">
        <v>25</v>
      </c>
      <c r="Q10" s="28">
        <f t="shared" si="3"/>
        <v>100</v>
      </c>
      <c r="R10" s="29" t="str">
        <f t="shared" si="0"/>
        <v>III</v>
      </c>
      <c r="S10" s="5" t="str">
        <f t="shared" si="1"/>
        <v>ACEPTABLE CON CONTROL ESPECIFICO</v>
      </c>
      <c r="T10" s="6" t="s">
        <v>29</v>
      </c>
      <c r="U10" s="6">
        <v>12</v>
      </c>
      <c r="V10" s="37" t="s">
        <v>81</v>
      </c>
      <c r="W10" s="37" t="s">
        <v>81</v>
      </c>
      <c r="X10" s="37" t="s">
        <v>155</v>
      </c>
      <c r="Y10" s="37" t="s">
        <v>156</v>
      </c>
      <c r="Z10" s="37" t="s">
        <v>157</v>
      </c>
      <c r="AA10" s="42" t="s">
        <v>78</v>
      </c>
      <c r="AB10" s="42" t="s">
        <v>123</v>
      </c>
    </row>
    <row r="11" spans="1:30" s="3" customFormat="1" ht="69" customHeight="1" x14ac:dyDescent="0.25">
      <c r="A11" s="238"/>
      <c r="B11" s="217"/>
      <c r="C11" s="240"/>
      <c r="D11" s="217"/>
      <c r="E11" s="57" t="s">
        <v>78</v>
      </c>
      <c r="F11" s="38" t="s">
        <v>89</v>
      </c>
      <c r="G11" s="38" t="s">
        <v>90</v>
      </c>
      <c r="H11" s="38" t="s">
        <v>91</v>
      </c>
      <c r="I11" s="38" t="s">
        <v>92</v>
      </c>
      <c r="J11" s="38" t="s">
        <v>81</v>
      </c>
      <c r="K11" s="38" t="s">
        <v>93</v>
      </c>
      <c r="L11" s="6">
        <v>2</v>
      </c>
      <c r="M11" s="6">
        <v>2</v>
      </c>
      <c r="N11" s="28">
        <f t="shared" si="4"/>
        <v>4</v>
      </c>
      <c r="O11" s="5" t="str">
        <f t="shared" si="2"/>
        <v>BAJO</v>
      </c>
      <c r="P11" s="6">
        <v>25</v>
      </c>
      <c r="Q11" s="28">
        <f t="shared" si="3"/>
        <v>100</v>
      </c>
      <c r="R11" s="29" t="str">
        <f t="shared" si="0"/>
        <v>III</v>
      </c>
      <c r="S11" s="5" t="str">
        <f t="shared" si="1"/>
        <v>ACEPTABLE CON CONTROL ESPECIFICO</v>
      </c>
      <c r="T11" s="6" t="s">
        <v>28</v>
      </c>
      <c r="U11" s="6">
        <v>12</v>
      </c>
      <c r="V11" s="37" t="s">
        <v>81</v>
      </c>
      <c r="W11" s="37" t="s">
        <v>81</v>
      </c>
      <c r="X11" s="37" t="s">
        <v>81</v>
      </c>
      <c r="Y11" s="37" t="s">
        <v>154</v>
      </c>
      <c r="Z11" s="37" t="s">
        <v>81</v>
      </c>
      <c r="AA11" s="42" t="s">
        <v>78</v>
      </c>
      <c r="AB11" s="42" t="s">
        <v>123</v>
      </c>
    </row>
    <row r="12" spans="1:30" s="3" customFormat="1" ht="137.25" customHeight="1" x14ac:dyDescent="0.25">
      <c r="A12" s="238"/>
      <c r="B12" s="217"/>
      <c r="C12" s="240"/>
      <c r="D12" s="217"/>
      <c r="E12" s="137" t="s">
        <v>78</v>
      </c>
      <c r="F12" s="38" t="s">
        <v>110</v>
      </c>
      <c r="G12" s="38" t="s">
        <v>111</v>
      </c>
      <c r="H12" s="38" t="s">
        <v>489</v>
      </c>
      <c r="I12" s="38" t="s">
        <v>81</v>
      </c>
      <c r="J12" s="38" t="s">
        <v>81</v>
      </c>
      <c r="K12" s="38" t="s">
        <v>113</v>
      </c>
      <c r="L12" s="6">
        <v>2</v>
      </c>
      <c r="M12" s="6">
        <v>4</v>
      </c>
      <c r="N12" s="28">
        <f t="shared" si="4"/>
        <v>8</v>
      </c>
      <c r="O12" s="5" t="str">
        <f t="shared" si="2"/>
        <v>MEDIO</v>
      </c>
      <c r="P12" s="6">
        <v>10</v>
      </c>
      <c r="Q12" s="28">
        <f t="shared" si="3"/>
        <v>80</v>
      </c>
      <c r="R12" s="29" t="str">
        <f t="shared" si="0"/>
        <v>III</v>
      </c>
      <c r="S12" s="5" t="str">
        <f t="shared" si="1"/>
        <v>ACEPTABLE CON CONTROL ESPECIFICO</v>
      </c>
      <c r="T12" s="6" t="s">
        <v>28</v>
      </c>
      <c r="U12" s="6">
        <v>12</v>
      </c>
      <c r="V12" s="37" t="s">
        <v>81</v>
      </c>
      <c r="W12" s="37" t="s">
        <v>81</v>
      </c>
      <c r="X12" s="37" t="s">
        <v>81</v>
      </c>
      <c r="Y12" s="37" t="s">
        <v>490</v>
      </c>
      <c r="Z12" s="37" t="s">
        <v>81</v>
      </c>
      <c r="AA12" s="30" t="s">
        <v>280</v>
      </c>
      <c r="AB12" s="30" t="s">
        <v>123</v>
      </c>
    </row>
    <row r="13" spans="1:30" s="3" customFormat="1" ht="66" customHeight="1" x14ac:dyDescent="0.25">
      <c r="A13" s="238"/>
      <c r="B13" s="217"/>
      <c r="C13" s="240"/>
      <c r="D13" s="217"/>
      <c r="E13" s="57" t="s">
        <v>78</v>
      </c>
      <c r="F13" s="38" t="s">
        <v>265</v>
      </c>
      <c r="G13" s="38" t="s">
        <v>84</v>
      </c>
      <c r="H13" s="38" t="s">
        <v>85</v>
      </c>
      <c r="I13" s="38" t="s">
        <v>86</v>
      </c>
      <c r="J13" s="38" t="s">
        <v>87</v>
      </c>
      <c r="K13" s="38" t="s">
        <v>88</v>
      </c>
      <c r="L13" s="6">
        <v>2</v>
      </c>
      <c r="M13" s="6">
        <v>2</v>
      </c>
      <c r="N13" s="28">
        <f t="shared" si="4"/>
        <v>4</v>
      </c>
      <c r="O13" s="5" t="str">
        <f t="shared" si="2"/>
        <v>BAJO</v>
      </c>
      <c r="P13" s="6">
        <v>25</v>
      </c>
      <c r="Q13" s="28">
        <f t="shared" si="3"/>
        <v>100</v>
      </c>
      <c r="R13" s="29" t="str">
        <f t="shared" si="0"/>
        <v>III</v>
      </c>
      <c r="S13" s="5" t="str">
        <f t="shared" si="1"/>
        <v>ACEPTABLE CON CONTROL ESPECIFICO</v>
      </c>
      <c r="T13" s="6" t="s">
        <v>30</v>
      </c>
      <c r="U13" s="6">
        <v>12</v>
      </c>
      <c r="V13" s="37" t="s">
        <v>81</v>
      </c>
      <c r="W13" s="37" t="s">
        <v>81</v>
      </c>
      <c r="X13" s="37" t="s">
        <v>81</v>
      </c>
      <c r="Y13" s="37" t="s">
        <v>152</v>
      </c>
      <c r="Z13" s="37" t="s">
        <v>153</v>
      </c>
      <c r="AA13" s="42" t="s">
        <v>78</v>
      </c>
      <c r="AB13" s="42" t="s">
        <v>123</v>
      </c>
    </row>
    <row r="14" spans="1:30" s="3" customFormat="1" ht="92.25" customHeight="1" x14ac:dyDescent="0.25">
      <c r="A14" s="238"/>
      <c r="B14" s="217"/>
      <c r="C14" s="240"/>
      <c r="D14" s="217"/>
      <c r="E14" s="57" t="s">
        <v>78</v>
      </c>
      <c r="F14" s="38" t="s">
        <v>104</v>
      </c>
      <c r="G14" s="38" t="s">
        <v>105</v>
      </c>
      <c r="H14" s="49" t="s">
        <v>226</v>
      </c>
      <c r="I14" s="38" t="s">
        <v>107</v>
      </c>
      <c r="J14" s="38" t="s">
        <v>81</v>
      </c>
      <c r="K14" s="38" t="s">
        <v>108</v>
      </c>
      <c r="L14" s="6">
        <v>2</v>
      </c>
      <c r="M14" s="6">
        <v>3</v>
      </c>
      <c r="N14" s="28">
        <f t="shared" si="4"/>
        <v>6</v>
      </c>
      <c r="O14" s="5" t="str">
        <f t="shared" si="2"/>
        <v>MEDIO</v>
      </c>
      <c r="P14" s="6">
        <v>10</v>
      </c>
      <c r="Q14" s="28">
        <f t="shared" si="3"/>
        <v>60</v>
      </c>
      <c r="R14" s="29" t="str">
        <f t="shared" si="0"/>
        <v>III</v>
      </c>
      <c r="S14" s="5" t="str">
        <f t="shared" si="1"/>
        <v>ACEPTABLE CON CONTROL ESPECIFICO</v>
      </c>
      <c r="T14" s="6" t="s">
        <v>28</v>
      </c>
      <c r="U14" s="6">
        <v>12</v>
      </c>
      <c r="V14" s="37" t="s">
        <v>81</v>
      </c>
      <c r="W14" s="37" t="s">
        <v>81</v>
      </c>
      <c r="X14" s="37" t="s">
        <v>107</v>
      </c>
      <c r="Y14" s="37" t="s">
        <v>158</v>
      </c>
      <c r="Z14" s="37"/>
      <c r="AA14" s="42" t="s">
        <v>78</v>
      </c>
      <c r="AB14" s="42" t="s">
        <v>123</v>
      </c>
    </row>
    <row r="15" spans="1:30" s="3" customFormat="1" ht="87" customHeight="1" x14ac:dyDescent="0.25">
      <c r="A15" s="239"/>
      <c r="B15" s="218"/>
      <c r="C15" s="240"/>
      <c r="D15" s="217"/>
      <c r="E15" s="57" t="s">
        <v>78</v>
      </c>
      <c r="F15" s="38" t="s">
        <v>110</v>
      </c>
      <c r="G15" s="38" t="s">
        <v>111</v>
      </c>
      <c r="H15" s="38" t="s">
        <v>112</v>
      </c>
      <c r="I15" s="38" t="s">
        <v>81</v>
      </c>
      <c r="J15" s="38" t="s">
        <v>81</v>
      </c>
      <c r="K15" s="38" t="s">
        <v>113</v>
      </c>
      <c r="L15" s="6">
        <v>2</v>
      </c>
      <c r="M15" s="6">
        <v>4</v>
      </c>
      <c r="N15" s="28">
        <f t="shared" si="4"/>
        <v>8</v>
      </c>
      <c r="O15" s="5" t="str">
        <f t="shared" si="2"/>
        <v>MEDIO</v>
      </c>
      <c r="P15" s="6">
        <v>10</v>
      </c>
      <c r="Q15" s="28">
        <f t="shared" si="3"/>
        <v>80</v>
      </c>
      <c r="R15" s="29" t="str">
        <f t="shared" si="0"/>
        <v>III</v>
      </c>
      <c r="S15" s="5" t="str">
        <f t="shared" si="1"/>
        <v>ACEPTABLE CON CONTROL ESPECIFICO</v>
      </c>
      <c r="T15" s="6" t="s">
        <v>28</v>
      </c>
      <c r="U15" s="6">
        <v>12</v>
      </c>
      <c r="V15" s="37" t="s">
        <v>81</v>
      </c>
      <c r="W15" s="37" t="s">
        <v>81</v>
      </c>
      <c r="X15" s="37" t="s">
        <v>81</v>
      </c>
      <c r="Y15" s="37" t="s">
        <v>161</v>
      </c>
      <c r="Z15" s="37" t="s">
        <v>81</v>
      </c>
      <c r="AA15" s="42" t="s">
        <v>78</v>
      </c>
      <c r="AB15" s="42" t="s">
        <v>123</v>
      </c>
    </row>
    <row r="16" spans="1:30" ht="30.75" customHeight="1" x14ac:dyDescent="0.2">
      <c r="A16" s="180" t="s">
        <v>250</v>
      </c>
      <c r="B16" s="180"/>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row>
    <row r="17" spans="1:29" ht="15" thickBot="1" x14ac:dyDescent="0.25">
      <c r="A17" s="55"/>
      <c r="B17" s="55"/>
      <c r="C17" s="55"/>
      <c r="D17" s="55"/>
      <c r="E17" s="56"/>
      <c r="F17" s="55"/>
      <c r="G17" s="55"/>
      <c r="H17" s="55"/>
      <c r="I17" s="55"/>
      <c r="J17" s="55"/>
      <c r="K17" s="55"/>
      <c r="L17" s="55"/>
      <c r="M17" s="55"/>
      <c r="N17" s="55"/>
      <c r="O17" s="55"/>
      <c r="P17" s="55"/>
      <c r="Q17" s="55"/>
      <c r="R17" s="55"/>
      <c r="S17" s="55"/>
      <c r="T17" s="55"/>
      <c r="U17" s="55"/>
      <c r="V17" s="55"/>
      <c r="W17" s="55"/>
      <c r="X17" s="55"/>
      <c r="Y17" s="55"/>
      <c r="Z17" s="55"/>
      <c r="AA17" s="55"/>
      <c r="AB17" s="55"/>
    </row>
    <row r="18" spans="1:29" ht="15" thickBot="1" x14ac:dyDescent="0.25">
      <c r="A18" s="178" t="s">
        <v>240</v>
      </c>
      <c r="B18" s="178"/>
      <c r="C18" s="178"/>
      <c r="D18" s="178"/>
      <c r="E18" s="51"/>
      <c r="F18" s="7"/>
      <c r="G18" s="7"/>
      <c r="H18" s="7"/>
      <c r="I18" s="7"/>
      <c r="J18" s="7"/>
      <c r="K18" s="7"/>
      <c r="L18" s="7"/>
      <c r="M18" s="7"/>
      <c r="N18" s="7"/>
      <c r="O18" s="7"/>
      <c r="P18" s="7"/>
      <c r="Q18" s="7"/>
      <c r="R18" s="7"/>
      <c r="S18" s="7"/>
      <c r="T18" s="7"/>
      <c r="U18" s="7"/>
      <c r="V18" s="7"/>
      <c r="W18" s="7"/>
      <c r="X18" s="7"/>
      <c r="Y18" s="7"/>
      <c r="Z18" s="7"/>
      <c r="AA18" s="7"/>
      <c r="AB18" s="7"/>
    </row>
    <row r="19" spans="1:29" ht="28.5" customHeight="1" thickBot="1" x14ac:dyDescent="0.25">
      <c r="A19" s="52" t="s">
        <v>241</v>
      </c>
      <c r="B19" s="52" t="s">
        <v>254</v>
      </c>
      <c r="C19" s="178" t="s">
        <v>255</v>
      </c>
      <c r="D19" s="178"/>
      <c r="E19" s="51"/>
      <c r="F19" s="7"/>
      <c r="G19" s="7"/>
      <c r="H19" s="7"/>
      <c r="I19" s="7"/>
      <c r="J19" s="7"/>
      <c r="K19" s="7"/>
      <c r="L19" s="7"/>
      <c r="M19" s="7"/>
      <c r="N19" s="7"/>
      <c r="O19" s="7"/>
      <c r="P19" s="7"/>
      <c r="Q19" s="7"/>
      <c r="R19" s="7"/>
      <c r="S19" s="7"/>
      <c r="T19" s="7"/>
      <c r="U19" s="7"/>
      <c r="V19" s="7"/>
      <c r="W19" s="7"/>
      <c r="X19" s="7"/>
      <c r="Y19" s="7"/>
      <c r="Z19" s="7"/>
      <c r="AA19" s="7"/>
      <c r="AB19" s="7"/>
    </row>
    <row r="20" spans="1:29" ht="48" customHeight="1" thickBot="1" x14ac:dyDescent="0.25">
      <c r="A20" s="62">
        <v>43829</v>
      </c>
      <c r="B20" s="141">
        <v>1</v>
      </c>
      <c r="C20" s="178" t="s">
        <v>288</v>
      </c>
      <c r="D20" s="178"/>
      <c r="E20" s="51"/>
      <c r="F20" s="7"/>
      <c r="G20" s="7"/>
      <c r="H20" s="7"/>
      <c r="I20" s="7"/>
      <c r="J20" s="7"/>
      <c r="K20" s="7"/>
      <c r="L20" s="7"/>
      <c r="M20" s="7"/>
      <c r="N20" s="7"/>
      <c r="O20" s="7"/>
      <c r="P20" s="7"/>
      <c r="Q20" s="7"/>
      <c r="R20" s="7"/>
      <c r="S20" s="7"/>
      <c r="T20" s="7"/>
      <c r="U20" s="7"/>
      <c r="V20" s="7"/>
      <c r="W20" s="7"/>
      <c r="X20" s="7"/>
      <c r="Y20" s="7"/>
      <c r="Z20" s="7"/>
      <c r="AA20" s="7"/>
      <c r="AB20" s="7"/>
    </row>
    <row r="21" spans="1:29" ht="45" customHeight="1" thickBot="1" x14ac:dyDescent="0.25">
      <c r="A21" s="62">
        <v>44474</v>
      </c>
      <c r="B21" s="141">
        <v>2</v>
      </c>
      <c r="C21" s="178" t="s">
        <v>605</v>
      </c>
      <c r="D21" s="178"/>
      <c r="E21" s="51"/>
      <c r="F21" s="7"/>
      <c r="G21" s="7"/>
      <c r="H21" s="7"/>
      <c r="I21" s="7"/>
      <c r="J21" s="7"/>
      <c r="K21" s="7"/>
      <c r="L21" s="7"/>
      <c r="M21" s="7"/>
      <c r="N21" s="7"/>
      <c r="O21" s="7"/>
      <c r="P21" s="7"/>
      <c r="Q21" s="7"/>
      <c r="R21" s="7"/>
      <c r="S21" s="7"/>
      <c r="T21" s="7"/>
      <c r="U21" s="7"/>
      <c r="V21" s="7"/>
      <c r="W21" s="7"/>
      <c r="X21" s="7"/>
      <c r="Y21" s="7"/>
      <c r="Z21" s="7"/>
      <c r="AA21" s="7"/>
      <c r="AB21" s="7"/>
    </row>
    <row r="22" spans="1:29" ht="64.5" customHeight="1" thickBot="1" x14ac:dyDescent="0.25">
      <c r="A22" s="62">
        <f>+ADMINISTRATIVOS!A55</f>
        <v>44982</v>
      </c>
      <c r="B22" s="141">
        <v>3</v>
      </c>
      <c r="C22" s="179" t="s">
        <v>604</v>
      </c>
      <c r="D22" s="179"/>
      <c r="E22" s="51"/>
      <c r="F22" s="7"/>
      <c r="G22" s="7"/>
      <c r="H22" s="7"/>
      <c r="I22" s="7"/>
      <c r="J22" s="7"/>
      <c r="K22" s="7"/>
      <c r="L22" s="7"/>
      <c r="M22" s="7"/>
      <c r="N22" s="7"/>
      <c r="O22" s="7"/>
      <c r="P22" s="7"/>
      <c r="Q22" s="7"/>
      <c r="R22" s="7"/>
      <c r="S22" s="7"/>
      <c r="T22" s="7"/>
      <c r="U22" s="7"/>
      <c r="V22" s="7"/>
      <c r="W22" s="7"/>
      <c r="X22" s="7"/>
      <c r="Y22" s="7"/>
      <c r="Z22" s="7"/>
      <c r="AA22" s="7"/>
      <c r="AB22" s="7"/>
    </row>
    <row r="23" spans="1:29" ht="44.25" customHeight="1" thickBot="1" x14ac:dyDescent="0.25">
      <c r="A23" s="62">
        <v>44982</v>
      </c>
      <c r="B23" s="173">
        <v>4</v>
      </c>
      <c r="C23" s="179" t="s">
        <v>618</v>
      </c>
      <c r="D23" s="179"/>
      <c r="E23" s="51"/>
      <c r="F23" s="163"/>
      <c r="G23" s="7"/>
      <c r="H23" s="7"/>
      <c r="I23" s="7"/>
      <c r="J23" s="7"/>
      <c r="K23" s="7"/>
      <c r="L23" s="7"/>
      <c r="M23" s="7"/>
      <c r="N23" s="7"/>
      <c r="O23" s="7"/>
      <c r="P23" s="7"/>
      <c r="Q23" s="7"/>
      <c r="R23" s="7"/>
      <c r="S23" s="7"/>
      <c r="T23" s="7"/>
      <c r="U23" s="156"/>
      <c r="V23" s="7"/>
      <c r="W23" s="7"/>
      <c r="X23" s="7"/>
      <c r="Y23" s="7"/>
      <c r="Z23" s="163"/>
      <c r="AA23" s="7"/>
      <c r="AB23" s="7"/>
      <c r="AC23" s="7"/>
    </row>
    <row r="24" spans="1:29" ht="15" thickBot="1" x14ac:dyDescent="0.25">
      <c r="A24" s="7"/>
      <c r="B24" s="7"/>
      <c r="C24" s="7"/>
      <c r="D24" s="7"/>
      <c r="E24" s="51"/>
      <c r="F24" s="7"/>
      <c r="G24" s="7"/>
      <c r="H24" s="7"/>
      <c r="I24" s="7"/>
      <c r="J24" s="7"/>
      <c r="K24" s="7"/>
      <c r="L24" s="7"/>
      <c r="M24" s="7"/>
      <c r="N24" s="7"/>
      <c r="O24" s="7"/>
      <c r="P24" s="7"/>
      <c r="Q24" s="7"/>
      <c r="R24" s="7"/>
      <c r="S24" s="7"/>
      <c r="T24" s="7"/>
      <c r="U24" s="7"/>
      <c r="V24" s="7"/>
      <c r="W24" s="7"/>
      <c r="X24" s="7"/>
      <c r="Y24" s="7"/>
      <c r="Z24" s="7"/>
      <c r="AA24" s="7"/>
      <c r="AB24" s="7"/>
    </row>
    <row r="25" spans="1:29" ht="15" thickBot="1" x14ac:dyDescent="0.25">
      <c r="A25" s="53" t="s">
        <v>244</v>
      </c>
      <c r="B25" s="53" t="s">
        <v>245</v>
      </c>
      <c r="C25" s="53" t="s">
        <v>246</v>
      </c>
      <c r="D25" s="7"/>
      <c r="E25" s="51"/>
      <c r="F25" s="7"/>
      <c r="G25" s="7"/>
      <c r="H25" s="7"/>
      <c r="I25" s="7"/>
      <c r="J25" s="7"/>
      <c r="K25" s="7"/>
      <c r="L25" s="7"/>
      <c r="M25" s="7"/>
      <c r="N25" s="7"/>
      <c r="O25" s="7"/>
      <c r="P25" s="7"/>
      <c r="Q25" s="7"/>
      <c r="R25" s="7"/>
      <c r="S25" s="7"/>
      <c r="T25" s="7"/>
      <c r="U25" s="7"/>
      <c r="V25" s="7"/>
      <c r="W25" s="7"/>
      <c r="X25" s="7"/>
      <c r="Y25" s="7"/>
      <c r="Z25" s="7"/>
      <c r="AA25" s="7"/>
      <c r="AB25" s="7"/>
    </row>
    <row r="26" spans="1:29" ht="15" thickBot="1" x14ac:dyDescent="0.25">
      <c r="A26" s="53" t="str">
        <f>+ADMINISTRATIVOS!A58</f>
        <v>Paolo Gutiérrez</v>
      </c>
      <c r="B26" s="53" t="str">
        <f>+ADMINISTRATIVOS!B58</f>
        <v>Sibila Carreño</v>
      </c>
      <c r="C26" s="53" t="str">
        <f>+ADMINISTRATIVOS!C58</f>
        <v>Sibila Carreño</v>
      </c>
      <c r="D26" s="7"/>
      <c r="E26" s="51"/>
      <c r="F26" s="7"/>
      <c r="G26" s="7"/>
      <c r="H26" s="7"/>
      <c r="I26" s="7"/>
      <c r="J26" s="7"/>
      <c r="K26" s="7"/>
      <c r="L26" s="7"/>
      <c r="M26" s="7"/>
      <c r="N26" s="7"/>
      <c r="O26" s="7"/>
      <c r="P26" s="7"/>
      <c r="Q26" s="7"/>
      <c r="R26" s="7"/>
      <c r="S26" s="7"/>
      <c r="T26" s="7"/>
      <c r="U26" s="7"/>
      <c r="V26" s="7"/>
      <c r="W26" s="7"/>
      <c r="X26" s="7"/>
      <c r="Y26" s="7"/>
      <c r="Z26" s="7"/>
      <c r="AA26" s="7"/>
      <c r="AB26" s="7"/>
    </row>
    <row r="27" spans="1:29" ht="15" thickBot="1" x14ac:dyDescent="0.25">
      <c r="A27" s="54" t="str">
        <f>+ADMINISTRATIVOS!A59</f>
        <v>Fecha: 23-02-2022</v>
      </c>
      <c r="B27" s="53" t="str">
        <f>+ADMINISTRATIVOS!B59</f>
        <v>Fecha: 23-02-2022</v>
      </c>
      <c r="C27" s="53" t="str">
        <f>+ADMINISTRATIVOS!C59</f>
        <v>Fecha: 23-02-2022</v>
      </c>
      <c r="D27" s="7"/>
      <c r="E27" s="51"/>
      <c r="F27" s="7"/>
      <c r="G27" s="7"/>
      <c r="H27" s="7"/>
      <c r="I27" s="7"/>
      <c r="J27" s="7"/>
      <c r="K27" s="7"/>
      <c r="L27" s="7"/>
      <c r="M27" s="7"/>
      <c r="N27" s="7"/>
      <c r="O27" s="7"/>
      <c r="P27" s="7"/>
      <c r="Q27" s="7"/>
      <c r="R27" s="7"/>
      <c r="S27" s="7"/>
      <c r="T27" s="7"/>
      <c r="U27" s="7"/>
      <c r="V27" s="7"/>
      <c r="W27" s="7"/>
      <c r="X27" s="7"/>
      <c r="Y27" s="7"/>
      <c r="Z27" s="7"/>
      <c r="AA27" s="7"/>
      <c r="AB27" s="7"/>
    </row>
    <row r="28" spans="1:29" x14ac:dyDescent="0.2">
      <c r="A28" s="32"/>
      <c r="B28" s="32"/>
      <c r="C28" s="32"/>
      <c r="D28" s="32"/>
      <c r="E28" s="33"/>
      <c r="F28" s="32"/>
      <c r="G28" s="32"/>
      <c r="H28" s="32"/>
      <c r="I28" s="32"/>
      <c r="J28" s="32"/>
      <c r="K28" s="32"/>
      <c r="L28" s="32"/>
      <c r="M28" s="32"/>
      <c r="N28" s="32"/>
      <c r="O28" s="32"/>
      <c r="P28" s="32"/>
      <c r="Q28" s="32"/>
      <c r="R28" s="32"/>
      <c r="S28" s="32"/>
      <c r="T28" s="32"/>
      <c r="U28" s="32"/>
      <c r="V28" s="32"/>
      <c r="W28" s="32"/>
      <c r="X28" s="32"/>
      <c r="Y28" s="32"/>
      <c r="Z28" s="32"/>
      <c r="AA28" s="32"/>
      <c r="AB28" s="32"/>
    </row>
  </sheetData>
  <autoFilter ref="A5:AD15"/>
  <mergeCells count="25">
    <mergeCell ref="A18:D18"/>
    <mergeCell ref="C19:D19"/>
    <mergeCell ref="C20:D20"/>
    <mergeCell ref="C21:D21"/>
    <mergeCell ref="C22:D22"/>
    <mergeCell ref="A1:C2"/>
    <mergeCell ref="E1:Z2"/>
    <mergeCell ref="A4:A5"/>
    <mergeCell ref="C4:C5"/>
    <mergeCell ref="E4:E5"/>
    <mergeCell ref="H4:H5"/>
    <mergeCell ref="L4:R4"/>
    <mergeCell ref="T4:U4"/>
    <mergeCell ref="D4:D5"/>
    <mergeCell ref="V4:Z4"/>
    <mergeCell ref="C23:D23"/>
    <mergeCell ref="B6:B15"/>
    <mergeCell ref="AA4:AB4"/>
    <mergeCell ref="A6:A15"/>
    <mergeCell ref="C6:C15"/>
    <mergeCell ref="D6:D15"/>
    <mergeCell ref="B4:B5"/>
    <mergeCell ref="F4:G4"/>
    <mergeCell ref="I4:K4"/>
    <mergeCell ref="A16:AB16"/>
  </mergeCells>
  <conditionalFormatting sqref="R6">
    <cfRule type="cellIs" dxfId="26" priority="67" stopIfTrue="1" operator="equal">
      <formula>"I"</formula>
    </cfRule>
    <cfRule type="cellIs" dxfId="25" priority="68" stopIfTrue="1" operator="equal">
      <formula>"II"</formula>
    </cfRule>
    <cfRule type="cellIs" dxfId="24" priority="69" stopIfTrue="1" operator="equal">
      <formula>"III"</formula>
    </cfRule>
  </conditionalFormatting>
  <conditionalFormatting sqref="R7">
    <cfRule type="cellIs" dxfId="23" priority="28" stopIfTrue="1" operator="equal">
      <formula>"I"</formula>
    </cfRule>
    <cfRule type="cellIs" dxfId="22" priority="29" stopIfTrue="1" operator="equal">
      <formula>"II"</formula>
    </cfRule>
    <cfRule type="cellIs" dxfId="21" priority="30" stopIfTrue="1" operator="equal">
      <formula>"III"</formula>
    </cfRule>
  </conditionalFormatting>
  <conditionalFormatting sqref="R10">
    <cfRule type="cellIs" dxfId="20" priority="13" stopIfTrue="1" operator="equal">
      <formula>"I"</formula>
    </cfRule>
    <cfRule type="cellIs" dxfId="19" priority="14" stopIfTrue="1" operator="equal">
      <formula>"II"</formula>
    </cfRule>
    <cfRule type="cellIs" dxfId="18" priority="15" stopIfTrue="1" operator="equal">
      <formula>"III"</formula>
    </cfRule>
  </conditionalFormatting>
  <conditionalFormatting sqref="R14:R15">
    <cfRule type="cellIs" dxfId="17" priority="10" stopIfTrue="1" operator="equal">
      <formula>"I"</formula>
    </cfRule>
    <cfRule type="cellIs" dxfId="16" priority="11" stopIfTrue="1" operator="equal">
      <formula>"II"</formula>
    </cfRule>
    <cfRule type="cellIs" dxfId="15" priority="12" stopIfTrue="1" operator="equal">
      <formula>"III"</formula>
    </cfRule>
  </conditionalFormatting>
  <conditionalFormatting sqref="R8">
    <cfRule type="cellIs" dxfId="14" priority="19" stopIfTrue="1" operator="equal">
      <formula>"I"</formula>
    </cfRule>
    <cfRule type="cellIs" dxfId="13" priority="20" stopIfTrue="1" operator="equal">
      <formula>"II"</formula>
    </cfRule>
    <cfRule type="cellIs" dxfId="12" priority="21" stopIfTrue="1" operator="equal">
      <formula>"III"</formula>
    </cfRule>
  </conditionalFormatting>
  <conditionalFormatting sqref="R9">
    <cfRule type="cellIs" dxfId="11" priority="16" stopIfTrue="1" operator="equal">
      <formula>"I"</formula>
    </cfRule>
    <cfRule type="cellIs" dxfId="10" priority="17" stopIfTrue="1" operator="equal">
      <formula>"II"</formula>
    </cfRule>
    <cfRule type="cellIs" dxfId="9" priority="18" stopIfTrue="1" operator="equal">
      <formula>"III"</formula>
    </cfRule>
  </conditionalFormatting>
  <conditionalFormatting sqref="R11">
    <cfRule type="cellIs" dxfId="8" priority="7" stopIfTrue="1" operator="equal">
      <formula>"I"</formula>
    </cfRule>
    <cfRule type="cellIs" dxfId="7" priority="8" stopIfTrue="1" operator="equal">
      <formula>"II"</formula>
    </cfRule>
    <cfRule type="cellIs" dxfId="6" priority="9" stopIfTrue="1" operator="equal">
      <formula>"III"</formula>
    </cfRule>
  </conditionalFormatting>
  <conditionalFormatting sqref="R13">
    <cfRule type="cellIs" dxfId="5" priority="4" stopIfTrue="1" operator="equal">
      <formula>"I"</formula>
    </cfRule>
    <cfRule type="cellIs" dxfId="4" priority="5" stopIfTrue="1" operator="equal">
      <formula>"II"</formula>
    </cfRule>
    <cfRule type="cellIs" dxfId="3" priority="6" stopIfTrue="1" operator="equal">
      <formula>"III"</formula>
    </cfRule>
  </conditionalFormatting>
  <conditionalFormatting sqref="R12">
    <cfRule type="cellIs" dxfId="2" priority="1" stopIfTrue="1" operator="equal">
      <formula>"I"</formula>
    </cfRule>
    <cfRule type="cellIs" dxfId="1" priority="2" stopIfTrue="1" operator="equal">
      <formula>"II"</formula>
    </cfRule>
    <cfRule type="cellIs" dxfId="0" priority="3" stopIfTrue="1" operator="equal">
      <formula>"III"</formula>
    </cfRule>
  </conditionalFormatting>
  <dataValidations count="8">
    <dataValidation type="list" allowBlank="1" showInputMessage="1" showErrorMessage="1" sqref="P6:P15">
      <formula1>NC</formula1>
    </dataValidation>
    <dataValidation type="list" allowBlank="1" showInputMessage="1" showErrorMessage="1" sqref="M6:M15">
      <formula1>NE</formula1>
    </dataValidation>
    <dataValidation type="list" allowBlank="1" showInputMessage="1" showErrorMessage="1" sqref="L6:L15">
      <formula1>ND</formula1>
    </dataValidation>
    <dataValidation allowBlank="1" showInputMessage="1" showErrorMessage="1" prompt="10 MUY ALTO_x000a_6   ALTO_x000a_2   MEDIO_x000a_0   BAJO" sqref="L5"/>
    <dataValidation allowBlank="1" showInputMessage="1" showErrorMessage="1" prompt="4: Exposicion Continua_x000a_3: Exposición Frecuente_x000a_2: Exposición ocasional_x000a_1: Exposición esporádica" sqref="M5"/>
    <dataValidation allowBlank="1" showInputMessage="1" showErrorMessage="1" prompt="Muy Alto:40 -24_x000a_Alto: 20 - 10_x000a_Medio: 8 - 6_x000a_bajo 4 - 2" sqref="O5"/>
    <dataValidation allowBlank="1" showInputMessage="1" showErrorMessage="1" prompt="100:Muerte_x000a_60: Lesiones graves, invalidez_x000a_25:Lesiones con ILT_x000a_10:Lesiones que no requieren hospitalización" sqref="P5"/>
    <dataValidation allowBlank="1" showInputMessage="1" showErrorMessage="1" prompt="600 - 4000: I_x000a_150 - 500: II_x000a_40   -  120: III_x000a_20: IV" sqref="Q5"/>
  </dataValidations>
  <pageMargins left="0.25" right="0.74803149606299213" top="0.23" bottom="0.98425196850393704" header="0" footer="0"/>
  <pageSetup scale="24" orientation="landscape"/>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B1:H117"/>
  <sheetViews>
    <sheetView topLeftCell="B1" zoomScale="94" zoomScaleNormal="94" workbookViewId="0">
      <selection activeCell="D15" sqref="D15"/>
    </sheetView>
  </sheetViews>
  <sheetFormatPr baseColWidth="10" defaultRowHeight="12.75" x14ac:dyDescent="0.2"/>
  <cols>
    <col min="1" max="1" width="11.42578125" style="81"/>
    <col min="2" max="2" width="42.85546875" style="81" customWidth="1"/>
    <col min="3" max="3" width="31.28515625" style="81" customWidth="1"/>
    <col min="4" max="4" width="73.7109375" style="81" customWidth="1"/>
    <col min="5" max="16384" width="11.42578125" style="81"/>
  </cols>
  <sheetData>
    <row r="1" spans="2:8" ht="15" x14ac:dyDescent="0.2">
      <c r="B1" s="121" t="s">
        <v>462</v>
      </c>
      <c r="C1" s="120" t="s">
        <v>461</v>
      </c>
    </row>
    <row r="2" spans="2:8" s="117" customFormat="1" ht="23.1" customHeight="1" x14ac:dyDescent="0.2">
      <c r="B2" s="116" t="s">
        <v>460</v>
      </c>
      <c r="C2" s="114" t="s">
        <v>459</v>
      </c>
      <c r="F2" s="115" t="s">
        <v>458</v>
      </c>
      <c r="G2" s="115" t="s">
        <v>457</v>
      </c>
      <c r="H2" s="115" t="s">
        <v>456</v>
      </c>
    </row>
    <row r="3" spans="2:8" s="117" customFormat="1" ht="18" customHeight="1" x14ac:dyDescent="0.2">
      <c r="B3" s="116" t="s">
        <v>455</v>
      </c>
      <c r="C3" s="114" t="s">
        <v>454</v>
      </c>
      <c r="F3" s="115"/>
      <c r="G3" s="115"/>
      <c r="H3" s="115"/>
    </row>
    <row r="4" spans="2:8" s="117" customFormat="1" ht="17.100000000000001" customHeight="1" x14ac:dyDescent="0.2">
      <c r="B4" s="116" t="s">
        <v>453</v>
      </c>
      <c r="C4" s="114" t="s">
        <v>452</v>
      </c>
      <c r="F4" s="115"/>
      <c r="G4" s="115"/>
      <c r="H4" s="115"/>
    </row>
    <row r="5" spans="2:8" s="117" customFormat="1" ht="23.1" customHeight="1" x14ac:dyDescent="0.2">
      <c r="B5" s="116" t="s">
        <v>451</v>
      </c>
      <c r="C5" s="114" t="s">
        <v>450</v>
      </c>
      <c r="F5" s="115">
        <v>10</v>
      </c>
      <c r="G5" s="115">
        <v>4</v>
      </c>
      <c r="H5" s="115">
        <v>100</v>
      </c>
    </row>
    <row r="6" spans="2:8" s="117" customFormat="1" ht="14.45" customHeight="1" x14ac:dyDescent="0.2">
      <c r="B6" s="116" t="s">
        <v>449</v>
      </c>
      <c r="C6" s="114" t="s">
        <v>448</v>
      </c>
      <c r="F6" s="115">
        <v>6</v>
      </c>
      <c r="G6" s="115">
        <v>3</v>
      </c>
      <c r="H6" s="115">
        <v>60</v>
      </c>
    </row>
    <row r="7" spans="2:8" s="117" customFormat="1" ht="41.45" customHeight="1" x14ac:dyDescent="0.2">
      <c r="B7" s="119" t="s">
        <v>447</v>
      </c>
      <c r="C7" s="118" t="s">
        <v>446</v>
      </c>
      <c r="F7" s="115">
        <v>2</v>
      </c>
      <c r="G7" s="115">
        <v>2</v>
      </c>
      <c r="H7" s="115">
        <v>25</v>
      </c>
    </row>
    <row r="8" spans="2:8" ht="14.25" x14ac:dyDescent="0.2">
      <c r="B8" s="116" t="s">
        <v>445</v>
      </c>
      <c r="C8" s="114" t="s">
        <v>444</v>
      </c>
      <c r="F8" s="115"/>
      <c r="G8" s="115">
        <v>1</v>
      </c>
      <c r="H8" s="115">
        <v>10</v>
      </c>
    </row>
    <row r="9" spans="2:8" x14ac:dyDescent="0.2">
      <c r="B9" s="104" t="s">
        <v>443</v>
      </c>
      <c r="C9" s="114"/>
    </row>
    <row r="10" spans="2:8" x14ac:dyDescent="0.2">
      <c r="B10" s="104" t="s">
        <v>442</v>
      </c>
    </row>
    <row r="11" spans="2:8" x14ac:dyDescent="0.2">
      <c r="B11" s="104" t="s">
        <v>441</v>
      </c>
      <c r="E11" s="110"/>
      <c r="F11" s="113" t="s">
        <v>440</v>
      </c>
    </row>
    <row r="12" spans="2:8" x14ac:dyDescent="0.2">
      <c r="B12" s="104" t="s">
        <v>439</v>
      </c>
      <c r="E12" s="110"/>
      <c r="F12" s="112" t="s">
        <v>438</v>
      </c>
    </row>
    <row r="13" spans="2:8" x14ac:dyDescent="0.2">
      <c r="B13" s="104" t="s">
        <v>437</v>
      </c>
      <c r="E13" s="110"/>
      <c r="F13" s="111" t="s">
        <v>318</v>
      </c>
    </row>
    <row r="14" spans="2:8" x14ac:dyDescent="0.2">
      <c r="B14" s="104" t="s">
        <v>436</v>
      </c>
      <c r="E14" s="110"/>
      <c r="F14" s="111" t="s">
        <v>318</v>
      </c>
    </row>
    <row r="15" spans="2:8" x14ac:dyDescent="0.2">
      <c r="B15" s="109" t="s">
        <v>435</v>
      </c>
      <c r="E15" s="110"/>
    </row>
    <row r="16" spans="2:8" x14ac:dyDescent="0.2">
      <c r="B16" s="109" t="s">
        <v>434</v>
      </c>
    </row>
    <row r="17" spans="2:2" x14ac:dyDescent="0.2">
      <c r="B17" s="109" t="s">
        <v>433</v>
      </c>
    </row>
    <row r="18" spans="2:2" x14ac:dyDescent="0.2">
      <c r="B18" s="109" t="s">
        <v>432</v>
      </c>
    </row>
    <row r="19" spans="2:2" x14ac:dyDescent="0.2">
      <c r="B19" s="109" t="s">
        <v>431</v>
      </c>
    </row>
    <row r="20" spans="2:2" x14ac:dyDescent="0.2">
      <c r="B20" s="109" t="s">
        <v>430</v>
      </c>
    </row>
    <row r="21" spans="2:2" x14ac:dyDescent="0.2">
      <c r="B21" s="109" t="s">
        <v>429</v>
      </c>
    </row>
    <row r="22" spans="2:2" x14ac:dyDescent="0.2">
      <c r="B22" s="108" t="s">
        <v>428</v>
      </c>
    </row>
    <row r="23" spans="2:2" x14ac:dyDescent="0.2">
      <c r="B23" s="108" t="s">
        <v>427</v>
      </c>
    </row>
    <row r="24" spans="2:2" x14ac:dyDescent="0.2">
      <c r="B24" s="108" t="s">
        <v>426</v>
      </c>
    </row>
    <row r="25" spans="2:2" x14ac:dyDescent="0.2">
      <c r="B25" s="108" t="s">
        <v>425</v>
      </c>
    </row>
    <row r="26" spans="2:2" x14ac:dyDescent="0.2">
      <c r="B26" s="108" t="s">
        <v>424</v>
      </c>
    </row>
    <row r="27" spans="2:2" x14ac:dyDescent="0.2">
      <c r="B27" s="108" t="s">
        <v>423</v>
      </c>
    </row>
    <row r="28" spans="2:2" x14ac:dyDescent="0.2">
      <c r="B28" s="107" t="s">
        <v>422</v>
      </c>
    </row>
    <row r="29" spans="2:2" x14ac:dyDescent="0.2">
      <c r="B29" s="107" t="s">
        <v>421</v>
      </c>
    </row>
    <row r="30" spans="2:2" x14ac:dyDescent="0.2">
      <c r="B30" s="107" t="s">
        <v>420</v>
      </c>
    </row>
    <row r="31" spans="2:2" x14ac:dyDescent="0.2">
      <c r="B31" s="107" t="s">
        <v>419</v>
      </c>
    </row>
    <row r="32" spans="2:2" x14ac:dyDescent="0.2">
      <c r="B32" s="105" t="s">
        <v>418</v>
      </c>
    </row>
    <row r="33" spans="2:2" x14ac:dyDescent="0.2">
      <c r="B33" s="105" t="s">
        <v>417</v>
      </c>
    </row>
    <row r="34" spans="2:2" x14ac:dyDescent="0.2">
      <c r="B34" s="105" t="s">
        <v>416</v>
      </c>
    </row>
    <row r="35" spans="2:2" x14ac:dyDescent="0.2">
      <c r="B35" s="105" t="s">
        <v>415</v>
      </c>
    </row>
    <row r="36" spans="2:2" ht="25.5" x14ac:dyDescent="0.2">
      <c r="B36" s="106" t="s">
        <v>414</v>
      </c>
    </row>
    <row r="37" spans="2:2" x14ac:dyDescent="0.2">
      <c r="B37" s="105" t="s">
        <v>413</v>
      </c>
    </row>
    <row r="38" spans="2:2" x14ac:dyDescent="0.2">
      <c r="B38" s="105" t="s">
        <v>412</v>
      </c>
    </row>
    <row r="39" spans="2:2" x14ac:dyDescent="0.2">
      <c r="B39" s="105" t="s">
        <v>411</v>
      </c>
    </row>
    <row r="40" spans="2:2" x14ac:dyDescent="0.2">
      <c r="B40" s="105" t="s">
        <v>410</v>
      </c>
    </row>
    <row r="41" spans="2:2" x14ac:dyDescent="0.2">
      <c r="B41" s="105" t="s">
        <v>409</v>
      </c>
    </row>
    <row r="42" spans="2:2" x14ac:dyDescent="0.2">
      <c r="B42" s="105" t="s">
        <v>408</v>
      </c>
    </row>
    <row r="43" spans="2:2" x14ac:dyDescent="0.2">
      <c r="B43" s="105" t="s">
        <v>407</v>
      </c>
    </row>
    <row r="44" spans="2:2" ht="25.5" x14ac:dyDescent="0.2">
      <c r="B44" s="106" t="s">
        <v>406</v>
      </c>
    </row>
    <row r="45" spans="2:2" x14ac:dyDescent="0.2">
      <c r="B45" s="105" t="s">
        <v>405</v>
      </c>
    </row>
    <row r="46" spans="2:2" x14ac:dyDescent="0.2">
      <c r="B46" s="105" t="s">
        <v>404</v>
      </c>
    </row>
    <row r="47" spans="2:2" ht="25.5" x14ac:dyDescent="0.2">
      <c r="B47" s="106" t="s">
        <v>403</v>
      </c>
    </row>
    <row r="48" spans="2:2" x14ac:dyDescent="0.2">
      <c r="B48" s="105" t="s">
        <v>402</v>
      </c>
    </row>
    <row r="49" spans="2:2" x14ac:dyDescent="0.2">
      <c r="B49" s="105" t="s">
        <v>401</v>
      </c>
    </row>
    <row r="50" spans="2:2" x14ac:dyDescent="0.2">
      <c r="B50" s="105" t="s">
        <v>400</v>
      </c>
    </row>
    <row r="51" spans="2:2" ht="25.5" x14ac:dyDescent="0.2">
      <c r="B51" s="106" t="s">
        <v>399</v>
      </c>
    </row>
    <row r="52" spans="2:2" x14ac:dyDescent="0.2">
      <c r="B52" s="105" t="s">
        <v>398</v>
      </c>
    </row>
    <row r="53" spans="2:2" x14ac:dyDescent="0.2">
      <c r="B53" s="105" t="s">
        <v>397</v>
      </c>
    </row>
    <row r="54" spans="2:2" x14ac:dyDescent="0.2">
      <c r="B54" s="105" t="s">
        <v>396</v>
      </c>
    </row>
    <row r="55" spans="2:2" x14ac:dyDescent="0.2">
      <c r="B55" s="105" t="s">
        <v>395</v>
      </c>
    </row>
    <row r="56" spans="2:2" x14ac:dyDescent="0.2">
      <c r="B56" s="105" t="s">
        <v>394</v>
      </c>
    </row>
    <row r="57" spans="2:2" ht="25.5" x14ac:dyDescent="0.2">
      <c r="B57" s="106" t="s">
        <v>393</v>
      </c>
    </row>
    <row r="58" spans="2:2" x14ac:dyDescent="0.2">
      <c r="B58" s="105" t="s">
        <v>392</v>
      </c>
    </row>
    <row r="59" spans="2:2" x14ac:dyDescent="0.2">
      <c r="B59" s="105" t="s">
        <v>391</v>
      </c>
    </row>
    <row r="60" spans="2:2" x14ac:dyDescent="0.2">
      <c r="B60" s="104" t="s">
        <v>390</v>
      </c>
    </row>
    <row r="61" spans="2:2" x14ac:dyDescent="0.2">
      <c r="B61" s="104" t="s">
        <v>389</v>
      </c>
    </row>
    <row r="62" spans="2:2" x14ac:dyDescent="0.2">
      <c r="B62" s="104" t="s">
        <v>388</v>
      </c>
    </row>
    <row r="63" spans="2:2" x14ac:dyDescent="0.2">
      <c r="B63" s="104" t="s">
        <v>387</v>
      </c>
    </row>
    <row r="64" spans="2:2" x14ac:dyDescent="0.2">
      <c r="B64" s="104" t="s">
        <v>386</v>
      </c>
    </row>
    <row r="65" spans="2:6" x14ac:dyDescent="0.2">
      <c r="B65" s="104" t="s">
        <v>385</v>
      </c>
    </row>
    <row r="66" spans="2:6" ht="15" x14ac:dyDescent="0.2">
      <c r="B66" s="103"/>
    </row>
    <row r="67" spans="2:6" ht="18.75" x14ac:dyDescent="0.3">
      <c r="B67" s="241" t="s">
        <v>384</v>
      </c>
      <c r="C67" s="241"/>
      <c r="D67" s="241"/>
      <c r="E67" s="82"/>
      <c r="F67" s="82"/>
    </row>
    <row r="68" spans="2:6" ht="15" x14ac:dyDescent="0.25">
      <c r="B68" s="89" t="s">
        <v>378</v>
      </c>
      <c r="C68" s="89" t="s">
        <v>377</v>
      </c>
      <c r="D68" s="89" t="s">
        <v>365</v>
      </c>
      <c r="E68" s="82"/>
      <c r="F68" s="82"/>
    </row>
    <row r="69" spans="2:6" ht="45" x14ac:dyDescent="0.2">
      <c r="B69" s="85" t="s">
        <v>364</v>
      </c>
      <c r="C69" s="85">
        <v>10</v>
      </c>
      <c r="D69" s="84" t="s">
        <v>383</v>
      </c>
      <c r="E69" s="93"/>
      <c r="F69" s="93"/>
    </row>
    <row r="70" spans="2:6" ht="45" x14ac:dyDescent="0.25">
      <c r="B70" s="85" t="s">
        <v>361</v>
      </c>
      <c r="C70" s="85">
        <v>6</v>
      </c>
      <c r="D70" s="84" t="s">
        <v>382</v>
      </c>
      <c r="E70" s="82"/>
      <c r="F70" s="82"/>
    </row>
    <row r="71" spans="2:6" ht="45" x14ac:dyDescent="0.25">
      <c r="B71" s="85" t="s">
        <v>358</v>
      </c>
      <c r="C71" s="85">
        <v>2</v>
      </c>
      <c r="D71" s="84" t="s">
        <v>381</v>
      </c>
      <c r="E71" s="82"/>
      <c r="F71" s="82"/>
    </row>
    <row r="72" spans="2:6" ht="60" x14ac:dyDescent="0.25">
      <c r="B72" s="85" t="s">
        <v>355</v>
      </c>
      <c r="C72" s="85">
        <v>0</v>
      </c>
      <c r="D72" s="84" t="s">
        <v>380</v>
      </c>
      <c r="E72" s="82"/>
      <c r="F72" s="82"/>
    </row>
    <row r="73" spans="2:6" ht="15" x14ac:dyDescent="0.25">
      <c r="B73" s="102"/>
      <c r="C73" s="102"/>
      <c r="D73" s="101"/>
      <c r="E73" s="82"/>
      <c r="F73" s="82"/>
    </row>
    <row r="74" spans="2:6" ht="15" x14ac:dyDescent="0.25">
      <c r="B74" s="100"/>
      <c r="C74" s="100"/>
      <c r="D74" s="99"/>
      <c r="E74" s="82"/>
      <c r="F74" s="82"/>
    </row>
    <row r="75" spans="2:6" ht="18.75" x14ac:dyDescent="0.3">
      <c r="B75" s="241" t="s">
        <v>379</v>
      </c>
      <c r="C75" s="241"/>
      <c r="D75" s="241"/>
      <c r="E75" s="82"/>
      <c r="F75" s="82"/>
    </row>
    <row r="76" spans="2:6" ht="15" x14ac:dyDescent="0.25">
      <c r="B76" s="89" t="s">
        <v>378</v>
      </c>
      <c r="C76" s="89" t="s">
        <v>377</v>
      </c>
      <c r="D76" s="89" t="s">
        <v>365</v>
      </c>
      <c r="E76" s="82"/>
      <c r="F76" s="82"/>
    </row>
    <row r="77" spans="2:6" ht="49.35" customHeight="1" x14ac:dyDescent="0.2">
      <c r="B77" s="85" t="s">
        <v>376</v>
      </c>
      <c r="C77" s="85">
        <v>4</v>
      </c>
      <c r="D77" s="84" t="s">
        <v>375</v>
      </c>
      <c r="E77" s="93"/>
      <c r="F77" s="93"/>
    </row>
    <row r="78" spans="2:6" ht="61.35" customHeight="1" x14ac:dyDescent="0.25">
      <c r="B78" s="85" t="s">
        <v>374</v>
      </c>
      <c r="C78" s="85">
        <v>3</v>
      </c>
      <c r="D78" s="84" t="s">
        <v>373</v>
      </c>
      <c r="E78" s="82"/>
      <c r="F78" s="82"/>
    </row>
    <row r="79" spans="2:6" ht="51.6" customHeight="1" x14ac:dyDescent="0.25">
      <c r="B79" s="85" t="s">
        <v>372</v>
      </c>
      <c r="C79" s="85">
        <v>2</v>
      </c>
      <c r="D79" s="84" t="s">
        <v>371</v>
      </c>
      <c r="E79" s="82"/>
      <c r="F79" s="82"/>
    </row>
    <row r="80" spans="2:6" ht="39.6" customHeight="1" x14ac:dyDescent="0.25">
      <c r="B80" s="85" t="s">
        <v>370</v>
      </c>
      <c r="C80" s="85">
        <v>1</v>
      </c>
      <c r="D80" s="84" t="s">
        <v>369</v>
      </c>
      <c r="E80" s="82"/>
      <c r="F80" s="82"/>
    </row>
    <row r="81" spans="2:6" ht="15" x14ac:dyDescent="0.25">
      <c r="B81" s="100"/>
      <c r="C81" s="100"/>
      <c r="D81" s="99"/>
      <c r="E81" s="82"/>
      <c r="F81" s="82"/>
    </row>
    <row r="82" spans="2:6" ht="15" x14ac:dyDescent="0.25">
      <c r="B82" s="82"/>
      <c r="C82" s="82"/>
      <c r="D82" s="82"/>
      <c r="E82" s="82"/>
      <c r="F82" s="82"/>
    </row>
    <row r="83" spans="2:6" ht="15" x14ac:dyDescent="0.25">
      <c r="B83" s="82"/>
      <c r="C83" s="82"/>
      <c r="D83" s="82"/>
      <c r="E83" s="82"/>
      <c r="F83" s="82"/>
    </row>
    <row r="84" spans="2:6" ht="15" x14ac:dyDescent="0.25">
      <c r="B84" s="82"/>
      <c r="C84" s="82"/>
      <c r="D84" s="82"/>
      <c r="E84" s="82"/>
      <c r="F84" s="82"/>
    </row>
    <row r="85" spans="2:6" ht="18.75" x14ac:dyDescent="0.3">
      <c r="B85" s="241" t="s">
        <v>368</v>
      </c>
      <c r="C85" s="241"/>
      <c r="D85" s="241"/>
      <c r="E85" s="82"/>
      <c r="F85" s="82"/>
    </row>
    <row r="86" spans="2:6" ht="15" x14ac:dyDescent="0.25">
      <c r="B86" s="89" t="s">
        <v>367</v>
      </c>
      <c r="C86" s="89" t="s">
        <v>366</v>
      </c>
      <c r="D86" s="89" t="s">
        <v>365</v>
      </c>
      <c r="E86" s="88" t="s">
        <v>328</v>
      </c>
      <c r="F86" s="82"/>
    </row>
    <row r="87" spans="2:6" ht="69.599999999999994" customHeight="1" x14ac:dyDescent="0.2">
      <c r="B87" s="85" t="s">
        <v>364</v>
      </c>
      <c r="C87" s="85" t="s">
        <v>363</v>
      </c>
      <c r="D87" s="84" t="s">
        <v>362</v>
      </c>
      <c r="E87" s="98"/>
      <c r="F87" s="93"/>
    </row>
    <row r="88" spans="2:6" ht="74.099999999999994" customHeight="1" x14ac:dyDescent="0.25">
      <c r="B88" s="85" t="s">
        <v>361</v>
      </c>
      <c r="C88" s="85" t="s">
        <v>360</v>
      </c>
      <c r="D88" s="84" t="s">
        <v>359</v>
      </c>
      <c r="E88" s="97"/>
      <c r="F88" s="82"/>
    </row>
    <row r="89" spans="2:6" ht="77.45" customHeight="1" x14ac:dyDescent="0.25">
      <c r="B89" s="85" t="s">
        <v>358</v>
      </c>
      <c r="C89" s="85" t="s">
        <v>357</v>
      </c>
      <c r="D89" s="84" t="s">
        <v>356</v>
      </c>
      <c r="E89" s="96"/>
      <c r="F89" s="82"/>
    </row>
    <row r="90" spans="2:6" ht="71.45" customHeight="1" x14ac:dyDescent="0.25">
      <c r="B90" s="85" t="s">
        <v>355</v>
      </c>
      <c r="C90" s="85" t="s">
        <v>354</v>
      </c>
      <c r="D90" s="84" t="s">
        <v>353</v>
      </c>
      <c r="E90" s="95"/>
      <c r="F90" s="82"/>
    </row>
    <row r="91" spans="2:6" ht="15" x14ac:dyDescent="0.25">
      <c r="B91" s="82"/>
      <c r="C91" s="82"/>
      <c r="D91" s="82"/>
      <c r="E91" s="82"/>
      <c r="F91" s="82"/>
    </row>
    <row r="92" spans="2:6" ht="15" x14ac:dyDescent="0.25">
      <c r="B92" s="82"/>
      <c r="C92" s="82"/>
      <c r="D92" s="82"/>
      <c r="E92" s="82"/>
      <c r="F92" s="82"/>
    </row>
    <row r="93" spans="2:6" ht="18.75" x14ac:dyDescent="0.3">
      <c r="B93" s="241" t="s">
        <v>352</v>
      </c>
      <c r="C93" s="241"/>
      <c r="D93" s="241"/>
      <c r="E93" s="82"/>
      <c r="F93" s="82"/>
    </row>
    <row r="94" spans="2:6" ht="15" x14ac:dyDescent="0.25">
      <c r="B94" s="89" t="s">
        <v>351</v>
      </c>
      <c r="C94" s="89" t="s">
        <v>350</v>
      </c>
      <c r="D94" s="89" t="s">
        <v>349</v>
      </c>
      <c r="E94" s="82"/>
      <c r="F94" s="82"/>
    </row>
    <row r="95" spans="2:6" ht="15" x14ac:dyDescent="0.2">
      <c r="B95" s="85" t="s">
        <v>348</v>
      </c>
      <c r="C95" s="85">
        <v>100</v>
      </c>
      <c r="D95" s="84" t="s">
        <v>347</v>
      </c>
      <c r="E95" s="93"/>
      <c r="F95" s="93"/>
    </row>
    <row r="96" spans="2:6" ht="30" x14ac:dyDescent="0.25">
      <c r="B96" s="85" t="s">
        <v>346</v>
      </c>
      <c r="C96" s="85">
        <v>60</v>
      </c>
      <c r="D96" s="84" t="s">
        <v>345</v>
      </c>
      <c r="E96" s="82"/>
      <c r="F96" s="82"/>
    </row>
    <row r="97" spans="2:6" ht="15" x14ac:dyDescent="0.25">
      <c r="B97" s="85" t="s">
        <v>344</v>
      </c>
      <c r="C97" s="85">
        <v>25</v>
      </c>
      <c r="D97" s="84" t="s">
        <v>343</v>
      </c>
      <c r="E97" s="82"/>
      <c r="F97" s="82"/>
    </row>
    <row r="98" spans="2:6" ht="15" x14ac:dyDescent="0.25">
      <c r="B98" s="85" t="s">
        <v>342</v>
      </c>
      <c r="C98" s="85">
        <v>10</v>
      </c>
      <c r="D98" s="84" t="s">
        <v>341</v>
      </c>
      <c r="E98" s="82"/>
      <c r="F98" s="82"/>
    </row>
    <row r="99" spans="2:6" ht="15" x14ac:dyDescent="0.25">
      <c r="B99" s="82"/>
      <c r="C99" s="82"/>
      <c r="D99" s="82"/>
      <c r="E99" s="82"/>
      <c r="F99" s="82"/>
    </row>
    <row r="100" spans="2:6" ht="15" x14ac:dyDescent="0.25">
      <c r="B100" s="82"/>
      <c r="C100" s="82"/>
      <c r="D100" s="82"/>
      <c r="E100" s="82"/>
      <c r="F100" s="82"/>
    </row>
    <row r="101" spans="2:6" ht="18.75" x14ac:dyDescent="0.3">
      <c r="B101" s="241" t="s">
        <v>340</v>
      </c>
      <c r="C101" s="241"/>
      <c r="D101" s="241"/>
      <c r="E101" s="82"/>
      <c r="F101" s="82"/>
    </row>
    <row r="102" spans="2:6" ht="15" x14ac:dyDescent="0.25">
      <c r="B102" s="89" t="s">
        <v>330</v>
      </c>
      <c r="C102" s="89" t="s">
        <v>339</v>
      </c>
      <c r="D102" s="89" t="s">
        <v>329</v>
      </c>
      <c r="E102" s="88" t="s">
        <v>328</v>
      </c>
      <c r="F102" s="82"/>
    </row>
    <row r="103" spans="2:6" ht="50.45" customHeight="1" x14ac:dyDescent="0.25">
      <c r="B103" s="85" t="s">
        <v>327</v>
      </c>
      <c r="C103" s="85" t="s">
        <v>338</v>
      </c>
      <c r="D103" s="84" t="s">
        <v>337</v>
      </c>
      <c r="E103" s="94"/>
      <c r="F103" s="93"/>
    </row>
    <row r="104" spans="2:6" ht="60" customHeight="1" x14ac:dyDescent="0.25">
      <c r="B104" s="85" t="s">
        <v>324</v>
      </c>
      <c r="C104" s="85" t="s">
        <v>336</v>
      </c>
      <c r="D104" s="84" t="s">
        <v>335</v>
      </c>
      <c r="E104" s="92"/>
      <c r="F104" s="82"/>
    </row>
    <row r="105" spans="2:6" ht="55.35" customHeight="1" x14ac:dyDescent="0.25">
      <c r="B105" s="85" t="s">
        <v>321</v>
      </c>
      <c r="C105" s="85" t="s">
        <v>334</v>
      </c>
      <c r="D105" s="84" t="s">
        <v>333</v>
      </c>
      <c r="E105" s="91"/>
      <c r="F105" s="82"/>
    </row>
    <row r="106" spans="2:6" ht="82.35" customHeight="1" x14ac:dyDescent="0.25">
      <c r="B106" s="85" t="s">
        <v>319</v>
      </c>
      <c r="C106" s="85">
        <v>20</v>
      </c>
      <c r="D106" s="84" t="s">
        <v>332</v>
      </c>
      <c r="E106" s="90"/>
      <c r="F106" s="82"/>
    </row>
    <row r="107" spans="2:6" ht="15" x14ac:dyDescent="0.25">
      <c r="B107" s="82"/>
      <c r="C107" s="82"/>
      <c r="D107" s="82"/>
      <c r="E107" s="82"/>
      <c r="F107" s="82"/>
    </row>
    <row r="108" spans="2:6" ht="15" x14ac:dyDescent="0.25">
      <c r="B108" s="82"/>
      <c r="C108" s="82"/>
      <c r="D108" s="82"/>
      <c r="E108" s="82"/>
      <c r="F108" s="82"/>
    </row>
    <row r="109" spans="2:6" ht="15" x14ac:dyDescent="0.25">
      <c r="B109" s="82"/>
      <c r="C109" s="82"/>
      <c r="D109" s="82"/>
      <c r="E109" s="82"/>
      <c r="F109" s="82"/>
    </row>
    <row r="110" spans="2:6" ht="15" x14ac:dyDescent="0.25">
      <c r="B110" s="82"/>
      <c r="C110" s="82"/>
      <c r="D110" s="82"/>
      <c r="E110" s="82"/>
      <c r="F110" s="82"/>
    </row>
    <row r="111" spans="2:6" ht="18.75" x14ac:dyDescent="0.3">
      <c r="B111" s="82"/>
      <c r="C111" s="241" t="s">
        <v>331</v>
      </c>
      <c r="D111" s="241"/>
      <c r="E111" s="82"/>
      <c r="F111" s="82"/>
    </row>
    <row r="112" spans="2:6" ht="15" x14ac:dyDescent="0.25">
      <c r="B112" s="82"/>
      <c r="C112" s="89" t="s">
        <v>330</v>
      </c>
      <c r="D112" s="89" t="s">
        <v>329</v>
      </c>
      <c r="E112" s="88" t="s">
        <v>328</v>
      </c>
      <c r="F112" s="82"/>
    </row>
    <row r="113" spans="2:6" ht="15" x14ac:dyDescent="0.25">
      <c r="B113" s="82"/>
      <c r="C113" s="85" t="s">
        <v>327</v>
      </c>
      <c r="D113" s="84" t="s">
        <v>326</v>
      </c>
      <c r="E113" s="87" t="s">
        <v>325</v>
      </c>
      <c r="F113" s="82"/>
    </row>
    <row r="114" spans="2:6" ht="15" x14ac:dyDescent="0.25">
      <c r="B114" s="82"/>
      <c r="C114" s="85" t="s">
        <v>324</v>
      </c>
      <c r="D114" s="126" t="s">
        <v>323</v>
      </c>
      <c r="E114" s="86" t="s">
        <v>322</v>
      </c>
      <c r="F114" s="82"/>
    </row>
    <row r="115" spans="2:6" ht="15" x14ac:dyDescent="0.25">
      <c r="B115" s="82"/>
      <c r="C115" s="85" t="s">
        <v>321</v>
      </c>
      <c r="D115" s="126" t="s">
        <v>473</v>
      </c>
      <c r="E115" s="83" t="s">
        <v>320</v>
      </c>
      <c r="F115" s="82"/>
    </row>
    <row r="116" spans="2:6" ht="15" x14ac:dyDescent="0.25">
      <c r="B116" s="82"/>
      <c r="C116" s="85" t="s">
        <v>319</v>
      </c>
      <c r="D116" s="84" t="s">
        <v>318</v>
      </c>
      <c r="E116" s="83" t="s">
        <v>317</v>
      </c>
      <c r="F116" s="82"/>
    </row>
    <row r="117" spans="2:6" ht="15" x14ac:dyDescent="0.25">
      <c r="B117" s="82"/>
      <c r="C117" s="82"/>
      <c r="D117" s="82"/>
      <c r="E117" s="82"/>
      <c r="F117" s="82"/>
    </row>
  </sheetData>
  <mergeCells count="6">
    <mergeCell ref="B67:D67"/>
    <mergeCell ref="B75:D75"/>
    <mergeCell ref="B85:D85"/>
    <mergeCell ref="B93:D93"/>
    <mergeCell ref="B101:D101"/>
    <mergeCell ref="C111:D111"/>
  </mergeCells>
  <conditionalFormatting sqref="F1:F1048576">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C69:C72">
      <formula1>$C$69:$C$72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20" workbookViewId="0">
      <selection activeCell="B10" sqref="B10"/>
    </sheetView>
  </sheetViews>
  <sheetFormatPr baseColWidth="10" defaultRowHeight="15" x14ac:dyDescent="0.25"/>
  <cols>
    <col min="1" max="1" width="12.140625" customWidth="1"/>
    <col min="2" max="2" width="48.85546875" customWidth="1"/>
    <col min="3" max="3" width="30.28515625" customWidth="1"/>
    <col min="4" max="4" width="27" customWidth="1"/>
    <col min="5" max="5" width="23.85546875" customWidth="1"/>
    <col min="6" max="6" width="26.28515625" customWidth="1"/>
  </cols>
  <sheetData>
    <row r="1" spans="1:5" x14ac:dyDescent="0.25">
      <c r="A1" s="11">
        <v>1</v>
      </c>
      <c r="B1" t="s">
        <v>42</v>
      </c>
      <c r="C1" t="s">
        <v>52</v>
      </c>
    </row>
    <row r="2" spans="1:5" x14ac:dyDescent="0.25">
      <c r="A2" s="11"/>
      <c r="B2" t="s">
        <v>43</v>
      </c>
      <c r="C2" t="s">
        <v>44</v>
      </c>
    </row>
    <row r="3" spans="1:5" x14ac:dyDescent="0.25">
      <c r="A3" s="11">
        <v>2</v>
      </c>
      <c r="B3" t="s">
        <v>38</v>
      </c>
    </row>
    <row r="4" spans="1:5" x14ac:dyDescent="0.25">
      <c r="A4" s="11">
        <v>3</v>
      </c>
      <c r="B4" t="s">
        <v>36</v>
      </c>
    </row>
    <row r="5" spans="1:5" x14ac:dyDescent="0.25">
      <c r="A5" s="11"/>
      <c r="B5" t="s">
        <v>35</v>
      </c>
    </row>
    <row r="6" spans="1:5" x14ac:dyDescent="0.25">
      <c r="A6" s="11">
        <v>4</v>
      </c>
      <c r="B6" t="s">
        <v>37</v>
      </c>
    </row>
    <row r="7" spans="1:5" x14ac:dyDescent="0.25">
      <c r="A7" s="11">
        <v>5</v>
      </c>
      <c r="B7" t="s">
        <v>40</v>
      </c>
      <c r="C7" t="s">
        <v>48</v>
      </c>
    </row>
    <row r="8" spans="1:5" x14ac:dyDescent="0.25">
      <c r="A8" s="12" t="s">
        <v>47</v>
      </c>
      <c r="B8" t="s">
        <v>51</v>
      </c>
      <c r="D8" t="s">
        <v>61</v>
      </c>
    </row>
    <row r="9" spans="1:5" x14ac:dyDescent="0.25">
      <c r="A9" s="11"/>
      <c r="B9" t="s">
        <v>39</v>
      </c>
    </row>
    <row r="10" spans="1:5" x14ac:dyDescent="0.25">
      <c r="A10" s="11"/>
      <c r="B10" t="s">
        <v>49</v>
      </c>
    </row>
    <row r="11" spans="1:5" ht="45" x14ac:dyDescent="0.25">
      <c r="A11" s="11">
        <v>6</v>
      </c>
      <c r="B11" s="10" t="s">
        <v>41</v>
      </c>
      <c r="C11" t="s">
        <v>45</v>
      </c>
    </row>
    <row r="12" spans="1:5" x14ac:dyDescent="0.25">
      <c r="A12" s="11">
        <v>7</v>
      </c>
      <c r="B12" t="s">
        <v>46</v>
      </c>
    </row>
    <row r="13" spans="1:5" x14ac:dyDescent="0.25">
      <c r="A13" s="11">
        <v>8</v>
      </c>
      <c r="B13" t="s">
        <v>50</v>
      </c>
    </row>
    <row r="14" spans="1:5" ht="29.25" customHeight="1" x14ac:dyDescent="0.25">
      <c r="A14" s="11"/>
      <c r="B14" s="242" t="s">
        <v>56</v>
      </c>
      <c r="C14" s="242"/>
      <c r="D14" s="242"/>
      <c r="E14" s="242"/>
    </row>
    <row r="15" spans="1:5" ht="29.25" customHeight="1" x14ac:dyDescent="0.25">
      <c r="A15" s="11"/>
      <c r="B15" s="13" t="s">
        <v>68</v>
      </c>
      <c r="C15" s="13" t="s">
        <v>54</v>
      </c>
      <c r="D15" s="13" t="s">
        <v>67</v>
      </c>
      <c r="E15" s="13" t="s">
        <v>53</v>
      </c>
    </row>
    <row r="16" spans="1:5" ht="29.25" customHeight="1" x14ac:dyDescent="0.25">
      <c r="B16" s="14" t="s">
        <v>59</v>
      </c>
      <c r="C16" s="14" t="s">
        <v>71</v>
      </c>
      <c r="D16" s="14" t="s">
        <v>225</v>
      </c>
      <c r="E16" s="20"/>
    </row>
    <row r="17" spans="2:6" ht="409.5" x14ac:dyDescent="0.25">
      <c r="B17" s="17" t="s">
        <v>62</v>
      </c>
      <c r="C17" s="21" t="s">
        <v>72</v>
      </c>
      <c r="D17" s="21" t="s">
        <v>235</v>
      </c>
      <c r="E17" s="73" t="s">
        <v>229</v>
      </c>
    </row>
    <row r="18" spans="2:6" ht="60" x14ac:dyDescent="0.25">
      <c r="B18" s="17" t="s">
        <v>55</v>
      </c>
      <c r="C18" s="15" t="s">
        <v>73</v>
      </c>
      <c r="D18" s="20"/>
      <c r="E18" s="15" t="s">
        <v>230</v>
      </c>
    </row>
    <row r="19" spans="2:6" ht="105" x14ac:dyDescent="0.25">
      <c r="B19" s="17" t="s">
        <v>60</v>
      </c>
      <c r="C19" s="15" t="s">
        <v>74</v>
      </c>
      <c r="D19" s="20"/>
      <c r="E19" s="15" t="s">
        <v>231</v>
      </c>
      <c r="F19" s="50" t="s">
        <v>232</v>
      </c>
    </row>
    <row r="20" spans="2:6" ht="90" x14ac:dyDescent="0.25">
      <c r="B20" s="17" t="s">
        <v>64</v>
      </c>
      <c r="C20" s="21" t="s">
        <v>75</v>
      </c>
      <c r="D20" s="20"/>
      <c r="E20" s="15" t="s">
        <v>296</v>
      </c>
      <c r="F20" t="s">
        <v>295</v>
      </c>
    </row>
    <row r="21" spans="2:6" ht="45" x14ac:dyDescent="0.25">
      <c r="B21" s="17" t="s">
        <v>57</v>
      </c>
      <c r="C21" s="16" t="s">
        <v>76</v>
      </c>
      <c r="D21" s="20"/>
      <c r="E21" s="15"/>
    </row>
    <row r="22" spans="2:6" ht="60" x14ac:dyDescent="0.25">
      <c r="B22" s="17" t="s">
        <v>58</v>
      </c>
      <c r="C22" s="22" t="s">
        <v>77</v>
      </c>
      <c r="D22" s="20"/>
      <c r="E22" s="20"/>
    </row>
    <row r="23" spans="2:6" ht="30" customHeight="1" x14ac:dyDescent="0.25">
      <c r="B23" s="17" t="s">
        <v>63</v>
      </c>
      <c r="C23" s="20"/>
      <c r="D23" s="20"/>
      <c r="E23" s="20"/>
    </row>
    <row r="25" spans="2:6" x14ac:dyDescent="0.25">
      <c r="B25" s="18" t="s">
        <v>70</v>
      </c>
    </row>
    <row r="28" spans="2:6" x14ac:dyDescent="0.25">
      <c r="B28" t="s">
        <v>65</v>
      </c>
    </row>
    <row r="29" spans="2:6" x14ac:dyDescent="0.25">
      <c r="B29" t="s">
        <v>66</v>
      </c>
    </row>
    <row r="30" spans="2:6" x14ac:dyDescent="0.25">
      <c r="B30" t="s">
        <v>69</v>
      </c>
    </row>
    <row r="31" spans="2:6" x14ac:dyDescent="0.25">
      <c r="B31" s="19"/>
    </row>
  </sheetData>
  <mergeCells count="1">
    <mergeCell ref="B14:E14"/>
  </mergeCells>
  <hyperlinks>
    <hyperlink ref="F19" r:id="rId1"/>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ADMINISTRATIVOS</vt:lpstr>
      <vt:lpstr>EDUCACIÓN E INVESTIGACIÓN OP</vt:lpstr>
      <vt:lpstr>FAUNA Y FLORA OP</vt:lpstr>
      <vt:lpstr>RUIDO Y AIRE</vt:lpstr>
      <vt:lpstr>VERTIMIENTO</vt:lpstr>
      <vt:lpstr>SEGUIMIENTO</vt:lpstr>
      <vt:lpstr>GTC 45</vt:lpstr>
      <vt:lpstr>Observaciones</vt:lpstr>
      <vt:lpstr>ADMINISTRATIVOS!Área_de_impresión</vt:lpstr>
      <vt:lpstr>'EDUCACIÓN E INVESTIGACIÓN OP'!Área_de_impresión</vt:lpstr>
      <vt:lpstr>'FAUNA Y FLORA OP'!Área_de_impresión</vt:lpstr>
      <vt:lpstr>'RUIDO Y AIRE'!Área_de_impresión</vt:lpstr>
      <vt:lpstr>SEGUIMIENTO!Área_de_impresión</vt:lpstr>
      <vt:lpstr>VERTIMIENTO!Área_de_impresión</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Yessica Solano</cp:lastModifiedBy>
  <cp:lastPrinted>2013-08-08T12:55:49Z</cp:lastPrinted>
  <dcterms:created xsi:type="dcterms:W3CDTF">2011-02-11T13:41:34Z</dcterms:created>
  <dcterms:modified xsi:type="dcterms:W3CDTF">2024-04-02T22:03:31Z</dcterms:modified>
</cp:coreProperties>
</file>