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AS\Documents\Paolo 2026\Planes 2026\"/>
    </mc:Choice>
  </mc:AlternateContent>
  <xr:revisionPtr revIDLastSave="0" documentId="13_ncr:1_{3ED799AD-54DD-4EC1-8247-EFCB9E2584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 DE TRABAJO 2026" sheetId="1" r:id="rId1"/>
    <sheet name="CRONOGRAMA  JORNADA COCOLA" sheetId="3" state="hidden" r:id="rId2"/>
  </sheets>
  <definedNames>
    <definedName name="_xlnm._FilterDatabase" localSheetId="0" hidden="1">'PLAN DE TRABAJO 2026'!$A$10:$S$60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" l="1"/>
  <c r="P36" i="1"/>
  <c r="P35" i="1"/>
  <c r="O35" i="1"/>
  <c r="O53" i="1" l="1"/>
  <c r="P53" i="1"/>
  <c r="O54" i="1" l="1"/>
  <c r="P27" i="1"/>
  <c r="O27" i="1"/>
  <c r="P32" i="1" l="1"/>
  <c r="O11" i="1"/>
  <c r="O49" i="1"/>
  <c r="P49" i="1"/>
  <c r="C62" i="1" l="1"/>
  <c r="D62" i="1"/>
  <c r="E62" i="1"/>
  <c r="F62" i="1"/>
  <c r="G62" i="1"/>
  <c r="H62" i="1"/>
  <c r="I62" i="1"/>
  <c r="J62" i="1"/>
  <c r="K62" i="1"/>
  <c r="L62" i="1"/>
  <c r="M62" i="1"/>
  <c r="B62" i="1"/>
  <c r="B64" i="1" s="1"/>
  <c r="C63" i="1"/>
  <c r="D63" i="1"/>
  <c r="E63" i="1"/>
  <c r="F63" i="1"/>
  <c r="G63" i="1"/>
  <c r="H63" i="1"/>
  <c r="I63" i="1"/>
  <c r="J63" i="1"/>
  <c r="K63" i="1"/>
  <c r="L63" i="1"/>
  <c r="M63" i="1"/>
  <c r="B63" i="1"/>
  <c r="B65" i="1" s="1"/>
  <c r="O57" i="1"/>
  <c r="P57" i="1"/>
  <c r="O58" i="1"/>
  <c r="P58" i="1"/>
  <c r="P56" i="1"/>
  <c r="O56" i="1"/>
  <c r="O50" i="1"/>
  <c r="P50" i="1"/>
  <c r="O51" i="1"/>
  <c r="P51" i="1"/>
  <c r="O52" i="1"/>
  <c r="P52" i="1"/>
  <c r="P54" i="1"/>
  <c r="O44" i="1"/>
  <c r="P44" i="1"/>
  <c r="O45" i="1"/>
  <c r="P45" i="1"/>
  <c r="O46" i="1"/>
  <c r="P46" i="1"/>
  <c r="O47" i="1"/>
  <c r="P47" i="1"/>
  <c r="P43" i="1"/>
  <c r="O43" i="1"/>
  <c r="P41" i="1"/>
  <c r="O41" i="1"/>
  <c r="O38" i="1"/>
  <c r="P38" i="1"/>
  <c r="O39" i="1"/>
  <c r="P39" i="1"/>
  <c r="O32" i="1"/>
  <c r="O30" i="1"/>
  <c r="P30" i="1"/>
  <c r="O31" i="1"/>
  <c r="P31" i="1"/>
  <c r="O33" i="1"/>
  <c r="P33" i="1"/>
  <c r="O25" i="1"/>
  <c r="P25" i="1"/>
  <c r="O26" i="1"/>
  <c r="P26" i="1"/>
  <c r="O28" i="1"/>
  <c r="P28" i="1"/>
  <c r="O23" i="1"/>
  <c r="P23" i="1"/>
  <c r="P22" i="1"/>
  <c r="O22" i="1"/>
  <c r="P20" i="1"/>
  <c r="O20" i="1"/>
  <c r="O18" i="1"/>
  <c r="P18" i="1"/>
  <c r="O16" i="1"/>
  <c r="O14" i="1"/>
  <c r="O12" i="1"/>
  <c r="P16" i="1"/>
  <c r="P14" i="1"/>
  <c r="P12" i="1"/>
  <c r="P11" i="1"/>
  <c r="O15" i="1"/>
  <c r="O17" i="1" s="1"/>
  <c r="O19" i="1" s="1"/>
  <c r="O21" i="1" s="1"/>
  <c r="O24" i="1" s="1"/>
  <c r="O29" i="1" s="1"/>
  <c r="O37" i="1" l="1"/>
  <c r="O34" i="1"/>
  <c r="C65" i="1"/>
  <c r="C64" i="1"/>
  <c r="P60" i="1"/>
  <c r="O40" i="1"/>
  <c r="O42" i="1" l="1"/>
  <c r="O48" i="1" s="1"/>
  <c r="O55" i="1" s="1"/>
  <c r="D64" i="1"/>
  <c r="D65" i="1"/>
  <c r="O60" i="1" l="1"/>
  <c r="Q60" i="1" s="1"/>
  <c r="E65" i="1"/>
  <c r="E64" i="1"/>
  <c r="F64" i="1" l="1"/>
  <c r="F65" i="1"/>
  <c r="G65" i="1" l="1"/>
  <c r="G64" i="1"/>
  <c r="H64" i="1" l="1"/>
  <c r="H65" i="1"/>
  <c r="I65" i="1" l="1"/>
  <c r="I64" i="1"/>
  <c r="J64" i="1" l="1"/>
  <c r="J65" i="1"/>
  <c r="K65" i="1" l="1"/>
  <c r="K64" i="1"/>
  <c r="L64" i="1" l="1"/>
  <c r="L65" i="1"/>
  <c r="M65" i="1" l="1"/>
  <c r="M64" i="1"/>
  <c r="L67" i="1" s="1"/>
  <c r="M67" i="1" l="1"/>
  <c r="L66" i="1"/>
  <c r="L68" i="1" s="1"/>
  <c r="B67" i="1"/>
  <c r="C67" i="1"/>
  <c r="D67" i="1"/>
  <c r="E67" i="1"/>
  <c r="F67" i="1"/>
  <c r="G67" i="1"/>
  <c r="H67" i="1"/>
  <c r="I67" i="1"/>
  <c r="J67" i="1"/>
  <c r="K67" i="1"/>
  <c r="M66" i="1"/>
  <c r="B66" i="1"/>
  <c r="C66" i="1"/>
  <c r="D66" i="1"/>
  <c r="E66" i="1"/>
  <c r="F66" i="1"/>
  <c r="G66" i="1"/>
  <c r="H66" i="1"/>
  <c r="I66" i="1"/>
  <c r="J66" i="1"/>
  <c r="K66" i="1"/>
  <c r="D68" i="1" l="1"/>
  <c r="K68" i="1"/>
  <c r="J68" i="1"/>
  <c r="B68" i="1"/>
  <c r="I68" i="1"/>
  <c r="M68" i="1"/>
  <c r="H68" i="1"/>
  <c r="C68" i="1"/>
  <c r="G68" i="1"/>
  <c r="F68" i="1"/>
  <c r="E68" i="1"/>
</calcChain>
</file>

<file path=xl/sharedStrings.xml><?xml version="1.0" encoding="utf-8"?>
<sst xmlns="http://schemas.openxmlformats.org/spreadsheetml/2006/main" count="497" uniqueCount="152">
  <si>
    <t>Ene</t>
  </si>
  <si>
    <t>Feb</t>
  </si>
  <si>
    <t>Mar</t>
  </si>
  <si>
    <t>May</t>
  </si>
  <si>
    <t>Abr</t>
  </si>
  <si>
    <t>Jun</t>
  </si>
  <si>
    <t>Jul</t>
  </si>
  <si>
    <t>Ago</t>
  </si>
  <si>
    <t>Sep</t>
  </si>
  <si>
    <t>Oct</t>
  </si>
  <si>
    <t>Nov</t>
  </si>
  <si>
    <t>Dic</t>
  </si>
  <si>
    <t>META</t>
  </si>
  <si>
    <t>PROGRAMAS DE SST Y ACTIVIDADES</t>
  </si>
  <si>
    <t>RESPONSABLE</t>
  </si>
  <si>
    <t>RECURSOS</t>
  </si>
  <si>
    <t xml:space="preserve">PROGRAMA DE ESTILO DE VIDA SALUDABLE  </t>
  </si>
  <si>
    <t>COMITÉ DE CONVIVENCIA LABORAL</t>
  </si>
  <si>
    <t>PLAN DE EMERGENCIAS</t>
  </si>
  <si>
    <t>PROGRAMA DE VIGILANCIA EPIDEMIOLOGICA PARA LA PREVENCIÓN Y CONTROL DE RIESGOS IDENTIFICADOS</t>
  </si>
  <si>
    <t>Responsable de la implementacion del SG-SST</t>
  </si>
  <si>
    <t>HORA</t>
  </si>
  <si>
    <t>8:30 AM A 9:00 AM</t>
  </si>
  <si>
    <t xml:space="preserve">ACTIVIDAD A REALIZAR </t>
  </si>
  <si>
    <t xml:space="preserve">RESPONSABLE </t>
  </si>
  <si>
    <t>VALOR A GENERAR</t>
  </si>
  <si>
    <t>RECURSOS FINANCIEROS Y TECNICOS</t>
  </si>
  <si>
    <t xml:space="preserve">EJECUCION </t>
  </si>
  <si>
    <t>Directora General- Islena Guardo</t>
  </si>
  <si>
    <t>Respeto por escuchar a los demas y puntualidad</t>
  </si>
  <si>
    <t>Apertura de la Primera jornada de Convivencia Laboral por parte de la Directora General y un integrante del Comité de Convivencia y presentacion del orden del dia</t>
  </si>
  <si>
    <t xml:space="preserve">Ayudas audiovisuales </t>
  </si>
  <si>
    <t>9:00 am a 10:30 am</t>
  </si>
  <si>
    <t>Pedro Borre- Martha Herrera</t>
  </si>
  <si>
    <t>respeto- amor- solidaridad</t>
  </si>
  <si>
    <t xml:space="preserve">CINEPA- Se proyecta la pelicula "      " para que los funcionarios de la entidad aprovechen este espacio de esparcimiento dentro de la entidad </t>
  </si>
  <si>
    <t>TV- Pelicula-Crispetas y refrigerios</t>
  </si>
  <si>
    <t>10:30 AM A 12:00 PM</t>
  </si>
  <si>
    <t>Se realiza capacitacion sobre Acoso Laboral y Riesgo Psicosocial por parte de la ARL Colmena</t>
  </si>
  <si>
    <t xml:space="preserve">XXXX </t>
  </si>
  <si>
    <t>Respeto- solidaridad</t>
  </si>
  <si>
    <t xml:space="preserve">12:00 PM A 2:00 PM </t>
  </si>
  <si>
    <t xml:space="preserve">Se compartira Almuerzo con los funcionarios  de la entidad </t>
  </si>
  <si>
    <t>Martha Herrera - Islena Guardo-Pedro Borre- Edgar Vallejo</t>
  </si>
  <si>
    <t>Compañerismo</t>
  </si>
  <si>
    <t>Almuerzos para 24 personas</t>
  </si>
  <si>
    <t>Jornada de abrazos para los funcionarios de la entidad "los abrazos  sanadores "</t>
  </si>
  <si>
    <t>Amor-respeto-Compañerismo</t>
  </si>
  <si>
    <t xml:space="preserve">Sueteres marcados del comité </t>
  </si>
  <si>
    <t>2:00 PM A 3:30 PM</t>
  </si>
  <si>
    <t>3:30 PM-4:30 PM</t>
  </si>
  <si>
    <t>Jornada de juegos internos con rifas a los participantes</t>
  </si>
  <si>
    <t>Respeto-tolerancia -dominio</t>
  </si>
  <si>
    <t>Rifas de suvenirs y sueteres del Comité de Convivencia</t>
  </si>
  <si>
    <t xml:space="preserve">4:30 A 5:00  PM </t>
  </si>
  <si>
    <t xml:space="preserve">Cierre de la jornada con los miembros del Comité </t>
  </si>
  <si>
    <t>Respeto</t>
  </si>
  <si>
    <t>5:00 PM A 6:30 PM</t>
  </si>
  <si>
    <t>Pedro Borre- Martha Herrera - Edgar Vallego</t>
  </si>
  <si>
    <t>respeto-compromiso</t>
  </si>
  <si>
    <t>PROGRAMACION  PRIMERA JORNADA DE CONVIVENCIAL LABORAL EPA-2017  TE GUSTA ESTE TRATO= " TENGAMOS UN BUEN TRATO " CONVIVIR PARA VIVIR "UNIDOS POR LA CONVIVENCIA Y EL RESPETO"</t>
  </si>
  <si>
    <t xml:space="preserve">    </t>
  </si>
  <si>
    <t xml:space="preserve">Se realiza partido de Microfutbol con los integrantes del comité y demas funcionarios </t>
  </si>
  <si>
    <t>Cancha Barrio Manga</t>
  </si>
  <si>
    <t>Liliana Hostia-Yuranis Romero-Islena Guardo-Daniela Roman</t>
  </si>
  <si>
    <t>Responsable de la implementacion del SG-SST y Copasst</t>
  </si>
  <si>
    <t>Fecha: Enero de 2019</t>
  </si>
  <si>
    <t>Version: 03</t>
  </si>
  <si>
    <t>SEGURIDAD INDUSTRIAL</t>
  </si>
  <si>
    <t xml:space="preserve">PROGRAMA DE MANTENIMIENTO DE INFRAESTRUCTURA Y EQUIPOS </t>
  </si>
  <si>
    <t>REVISION POR LA DIRECCIÓN</t>
  </si>
  <si>
    <t>P</t>
  </si>
  <si>
    <t>Comunicación Virtual (Internet) Herramientas de trabajo virtuales</t>
  </si>
  <si>
    <t>Comunicación presencial. Señalización de Emergencias</t>
  </si>
  <si>
    <t>OBJETIVOS GENERALES</t>
  </si>
  <si>
    <t>OBJETIVOS ESPECIFICOS</t>
  </si>
  <si>
    <t>Plan de mantenimiento de Infraestructura y Equipos de la entidad</t>
  </si>
  <si>
    <t>Responsable SG-SST - COCOLA</t>
  </si>
  <si>
    <t>Comunicación Virtual - Portatil</t>
  </si>
  <si>
    <t>Portatil y herramientas ofimaticas</t>
  </si>
  <si>
    <t>Portatil y documentos de trabajo</t>
  </si>
  <si>
    <t>Dependiendo del monto asignado en el Contrato</t>
  </si>
  <si>
    <t>Responsable SG-SST- Direccion General</t>
  </si>
  <si>
    <t>Responsable del SG-SST</t>
  </si>
  <si>
    <t>Rubro asignado para la Contratación</t>
  </si>
  <si>
    <t>Comunicación Virtual, Internet, Portatil</t>
  </si>
  <si>
    <t>Responsable SG-SST - COPASST</t>
  </si>
  <si>
    <t>Documentos de Trabajo, Infovisuales</t>
  </si>
  <si>
    <t>Código: PT-SST 001</t>
  </si>
  <si>
    <t>INDUCCIÓN Y REINDUCCIÓN</t>
  </si>
  <si>
    <t>CUMPLIMIENTO</t>
  </si>
  <si>
    <t>PORCENTAJE DE CUMPLIMIENTO</t>
  </si>
  <si>
    <t>Responsable SG-SST/ARL</t>
  </si>
  <si>
    <t>Responsable SG-SST - ARL</t>
  </si>
  <si>
    <t>Responsable del SG-SST - ARL</t>
  </si>
  <si>
    <t>Responsable SG-SST - COPASST - ARL</t>
  </si>
  <si>
    <t xml:space="preserve">Planeado </t>
  </si>
  <si>
    <t xml:space="preserve">Ejecutado </t>
  </si>
  <si>
    <t xml:space="preserve">CUMPLIMIENTO MENSUAL </t>
  </si>
  <si>
    <t xml:space="preserve">Porcentaje de Avance de lo programado </t>
  </si>
  <si>
    <t xml:space="preserve">Porcentaje de Avance de lo ejecutado </t>
  </si>
  <si>
    <t xml:space="preserve">Desviación de cumplimiento </t>
  </si>
  <si>
    <t>Acumulado de lo programado</t>
  </si>
  <si>
    <t>Acumulado de lo ejecutado</t>
  </si>
  <si>
    <t>COMITÉ PARITARIO DE SEGURIDAD Y SALUD EN EL TRABAJO</t>
  </si>
  <si>
    <t xml:space="preserve">CONCEPTUALIZACIÓN </t>
  </si>
  <si>
    <t>Programado : P</t>
  </si>
  <si>
    <t>Ejecutado : E</t>
  </si>
  <si>
    <t>Capacitación: Movilidad Segura y Sostenible - Vehículos Seguros</t>
  </si>
  <si>
    <t>Capacitación: Prevención en Trabajo en Alturas</t>
  </si>
  <si>
    <t>Capacitación: Funciones y Responsabilidades</t>
  </si>
  <si>
    <t>Capacitación: Investigación y Análisis de Incidentes, Accidentes y Enfermedades Laborales</t>
  </si>
  <si>
    <t>Capacitación: Como hacer de los COPASST equipos eficientes</t>
  </si>
  <si>
    <t>Capacitación: Inspecciones de Seguridad</t>
  </si>
  <si>
    <t>Actividad: Planeación y Ejecución de Simulacros</t>
  </si>
  <si>
    <t>Capacitación: Prevención de Acoso Laboral</t>
  </si>
  <si>
    <t>Capacitación: Técnicas para el Manejo del Conflicto y la Negociación</t>
  </si>
  <si>
    <t>Actividad: Reunion del Comité de Convivencia Laboral</t>
  </si>
  <si>
    <t>Actividad: Socialización con el comité el Plan de Capacitaciones del año</t>
  </si>
  <si>
    <t>Atividad: Actualizacion periódica de la cartelera del Copasst</t>
  </si>
  <si>
    <t>Actividad: Evaluación del Sistema de Gestión en SST</t>
  </si>
  <si>
    <t xml:space="preserve">Capacitación: induccion a los colaboradores al SGSST y peligros asociados a sus actividadades </t>
  </si>
  <si>
    <t xml:space="preserve">Actividad: Realizacion de revisión, suscripcion del acta de revisión, levantamiento de las acciones de mejoras resultantes por la alta Dirección </t>
  </si>
  <si>
    <t>AUDITORIA</t>
  </si>
  <si>
    <t>DIAGNOSTICO INICIAL</t>
  </si>
  <si>
    <t xml:space="preserve">Actividad: Empalme del Plan de Trabajo con la ARL para la intervención de los peligros y resultados del diagnostico inicial </t>
  </si>
  <si>
    <t>Actividad: Realizacion de Auditoria por parte de la ARL y COPASST, generacion de informe de los aspectos mas relevantes de la auditoria y retroalimentacion con el Copasst</t>
  </si>
  <si>
    <t>Capacitación: Divulgación a los lideres de procesos de la Matriz de Identificación de Peligro (Medidas de Intervención)</t>
  </si>
  <si>
    <t>Actualización del Plan Estratégico de Seguridad Vial</t>
  </si>
  <si>
    <t xml:space="preserve">Actividad: Mantenimiento Preventivo a Equipos: Vehículos, Aires Acondicionado, Equipos de Computo, Muebles, Elementos de Emergencia e Infraestructura </t>
  </si>
  <si>
    <t>Actividad: Revisión y Socialización del Plan de Emergencias</t>
  </si>
  <si>
    <t>Capacitación: Primeros Auxilios, Prevención y Control del Fuego, Técnicas de Evacuación y Rescate</t>
  </si>
  <si>
    <t>PROGRAMA DE INSPECCIONES PLANEADAS Y ORDEN Y ASEO</t>
  </si>
  <si>
    <t>MATRICES</t>
  </si>
  <si>
    <t>Actvidad: Reunion de comité paritario de seguridad y salud en el trabajo</t>
  </si>
  <si>
    <t>Capacitación: Alimentación saludable, habitos e higiene, Utilización del tiempo libre, pausas activas, importancia del ejercicio, jornadas de actividad fisica</t>
  </si>
  <si>
    <t>Actividad: Seguimiento a funcionarios hipertensos y diabéticos</t>
  </si>
  <si>
    <t>Actividad: Inspecciones planeadas y periodicas</t>
  </si>
  <si>
    <t>Intervención del Riesgo Biomecánico (Prevención de Desordenes Musculo-Esqueléticos)</t>
  </si>
  <si>
    <t>Intervención del Riesgo Biológico  (Subdirección Técnica - Fauna y Flora)</t>
  </si>
  <si>
    <t xml:space="preserve">Intervención del Riesgo Público (Subdirección Técnica y Educación) </t>
  </si>
  <si>
    <t xml:space="preserve">Capacitar a los trabajadores en los riesgos prioritarios, fortalecer el SVE (Sistema de Vigilancia Epidemiológica) DME (Desórdenes Musculo Esqueléticos) y Biológico atraves de asesorias e inspecciones de puesto de trabajo, realizar intervenciones en Riesgo Público, Fortalecer el Plan de Emergencias de la Entidad, teniendo en cuenta sus amenazas y vulnerabilidad, Realizar actividades de Riesgo Psicosocial en caminadas a disminuir los riesgos Psicosociales.
</t>
  </si>
  <si>
    <t>Intervención del Riesgo Psicosocial (Clima laboral y su entorno)</t>
  </si>
  <si>
    <t>Actividad: Contratación y ejecución de los Exámenes Ocupacionales para la población de planta de la entidad</t>
  </si>
  <si>
    <t xml:space="preserve">Actividad: Divulgación y Acciones de mejora de los infomes de condiciones de salud </t>
  </si>
  <si>
    <t>Responsable SG-SST - Auditor ARL - COPASST</t>
  </si>
  <si>
    <t>Responsable SG-SST - Subdirección Administrativa</t>
  </si>
  <si>
    <t>PLAN DE TRABAJO ANUAL AÑO 2026</t>
  </si>
  <si>
    <t>Actividad: Actualización de la Matríz IPER (Identificación de Pelígros, Valoración y Evaluación de Riesgos), y  Matríz requisitos Legales en SST</t>
  </si>
  <si>
    <t>Contribuir con el desarrollo y la consolidación del Sistema de Gestión de Seguridad y Salud en el Trabajo, a través de la gestión de actividades con un enfoque de mejora continua, que permita a la organización en el año 2026 elevar su nivel de cumplimiento frente a los requisitos legales del SG-SST, promoviendo entornos laborales seguros y saludables.
Con énfasis en la intervención de los riesgos con base en los accidentes, enfermedades laborales y reducción de los riesgos derivados de los peligros prioritarios para la Entidad.</t>
  </si>
  <si>
    <t>CRONOGRAMA DE TRABAJO 2026</t>
  </si>
  <si>
    <t>CUMPLIMIENTO TOTAL DEL PLAN DE TRABAJO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</si>
</sst>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3" borderId="6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9" fontId="13" fillId="0" borderId="1" xfId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10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GRAFICA</a:t>
            </a:r>
            <a:r>
              <a:rPr lang="es-CO" baseline="0"/>
              <a:t> DE CUMPLIMIENTO PROGRAMADO VS EJECUTADO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 DE TRABAJO 2026'!$A$66</c:f>
              <c:strCache>
                <c:ptCount val="1"/>
                <c:pt idx="0">
                  <c:v>Porcentaje de Avance de lo programado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'PLAN DE TRABAJO 2026'!$B$66:$M$66</c:f>
              <c:numCache>
                <c:formatCode>0%</c:formatCode>
                <c:ptCount val="12"/>
                <c:pt idx="0">
                  <c:v>6.1728395061728392E-2</c:v>
                </c:pt>
                <c:pt idx="1">
                  <c:v>0.16049382716049382</c:v>
                </c:pt>
                <c:pt idx="2">
                  <c:v>0.25925925925925924</c:v>
                </c:pt>
                <c:pt idx="3">
                  <c:v>0.35802469135802467</c:v>
                </c:pt>
                <c:pt idx="4">
                  <c:v>0.46913580246913578</c:v>
                </c:pt>
                <c:pt idx="5">
                  <c:v>0.55555555555555558</c:v>
                </c:pt>
                <c:pt idx="6">
                  <c:v>0.62962962962962965</c:v>
                </c:pt>
                <c:pt idx="7">
                  <c:v>0.69135802469135799</c:v>
                </c:pt>
                <c:pt idx="8">
                  <c:v>0.77777777777777779</c:v>
                </c:pt>
                <c:pt idx="9">
                  <c:v>0.85185185185185186</c:v>
                </c:pt>
                <c:pt idx="10">
                  <c:v>0.93827160493827155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A-4C30-943F-8DF68860B3FC}"/>
            </c:ext>
          </c:extLst>
        </c:ser>
        <c:ser>
          <c:idx val="1"/>
          <c:order val="1"/>
          <c:tx>
            <c:strRef>
              <c:f>'PLAN DE TRABAJO 2026'!$A$67</c:f>
              <c:strCache>
                <c:ptCount val="1"/>
                <c:pt idx="0">
                  <c:v>Porcentaje de Avance de lo ejecutado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'PLAN DE TRABAJO 2026'!$B$67:$M$67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A-4C30-943F-8DF68860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162767"/>
        <c:axId val="158159023"/>
      </c:lineChart>
      <c:catAx>
        <c:axId val="1581627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59023"/>
        <c:crosses val="autoZero"/>
        <c:auto val="1"/>
        <c:lblAlgn val="ctr"/>
        <c:lblOffset val="100"/>
        <c:noMultiLvlLbl val="0"/>
      </c:catAx>
      <c:valAx>
        <c:axId val="15815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6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1193800</xdr:colOff>
      <xdr:row>0</xdr:row>
      <xdr:rowOff>41275</xdr:rowOff>
    </xdr:from>
    <xdr:to>
      <xdr:col>0</xdr:col>
      <xdr:colOff>2832100</xdr:colOff>
      <xdr:row>2</xdr:row>
      <xdr:rowOff>260350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800" y="41275"/>
          <a:ext cx="1638300" cy="663575"/>
        </a:xfrm>
        <a:prstGeom prst="rect">
          <a:avLst/>
        </a:prstGeom>
      </xdr:spPr>
    </xdr:pic>
    <xdr:clientData/>
  </xdr:twoCellAnchor>
  <xdr:twoCellAnchor>
    <xdr:from>
      <xdr:col>13</xdr:col>
      <xdr:colOff>628651</xdr:colOff>
      <xdr:row>60</xdr:row>
      <xdr:rowOff>85725</xdr:rowOff>
    </xdr:from>
    <xdr:to>
      <xdr:col>16</xdr:col>
      <xdr:colOff>990601</xdr:colOff>
      <xdr:row>70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AD9CF7-4422-449E-B5B3-22EA6638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19050</xdr:rowOff>
    </xdr:from>
    <xdr:to>
      <xdr:col>0</xdr:col>
      <xdr:colOff>847724</xdr:colOff>
      <xdr:row>1</xdr:row>
      <xdr:rowOff>438150</xdr:rowOff>
    </xdr:to>
    <xdr:pic>
      <xdr:nvPicPr>
        <xdr:cNvPr id="3" name="2 Imagen" descr="colaboración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09550"/>
          <a:ext cx="84772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S72"/>
  <sheetViews>
    <sheetView tabSelected="1" zoomScale="70" zoomScaleNormal="70" zoomScaleSheetLayoutView="55" workbookViewId="0">
      <selection activeCell="H12" sqref="H12"/>
    </sheetView>
  </sheetViews>
  <sheetFormatPr baseColWidth="10" defaultRowHeight="15" x14ac:dyDescent="0.25"/>
  <cols>
    <col min="1" max="1" width="59.140625" style="11" customWidth="1"/>
    <col min="2" max="2" width="5.140625" style="32" customWidth="1"/>
    <col min="3" max="3" width="6" style="32" bestFit="1" customWidth="1"/>
    <col min="4" max="4" width="5.85546875" style="32" bestFit="1" customWidth="1"/>
    <col min="5" max="5" width="5.7109375" style="32" bestFit="1" customWidth="1"/>
    <col min="6" max="6" width="6.28515625" style="32" bestFit="1" customWidth="1"/>
    <col min="7" max="7" width="5.85546875" style="32" bestFit="1" customWidth="1"/>
    <col min="8" max="8" width="5.7109375" style="32" bestFit="1" customWidth="1"/>
    <col min="9" max="10" width="6.28515625" style="32" bestFit="1" customWidth="1"/>
    <col min="11" max="11" width="5.85546875" style="32" bestFit="1" customWidth="1"/>
    <col min="12" max="12" width="6" style="32" bestFit="1" customWidth="1"/>
    <col min="13" max="13" width="6.42578125" style="32" bestFit="1" customWidth="1"/>
    <col min="14" max="14" width="44.5703125" style="32" bestFit="1" customWidth="1"/>
    <col min="15" max="15" width="21" style="32" customWidth="1"/>
    <col min="16" max="16" width="12.140625" style="32" bestFit="1" customWidth="1"/>
    <col min="17" max="17" width="27.140625" style="32" bestFit="1" customWidth="1"/>
  </cols>
  <sheetData>
    <row r="1" spans="1:19" ht="17.25" customHeight="1" x14ac:dyDescent="0.25">
      <c r="A1" s="76"/>
      <c r="B1" s="81" t="s">
        <v>147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P1" s="79" t="s">
        <v>88</v>
      </c>
      <c r="Q1" s="80"/>
      <c r="R1" s="2"/>
      <c r="S1" s="3"/>
    </row>
    <row r="2" spans="1:19" ht="18" customHeight="1" x14ac:dyDescent="0.25">
      <c r="A2" s="77"/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  <c r="P2" s="79" t="s">
        <v>67</v>
      </c>
      <c r="Q2" s="80"/>
      <c r="R2" s="4"/>
      <c r="S2" s="3"/>
    </row>
    <row r="3" spans="1:19" ht="22.5" customHeight="1" x14ac:dyDescent="0.25">
      <c r="A3" s="78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  <c r="P3" s="79" t="s">
        <v>66</v>
      </c>
      <c r="Q3" s="80"/>
    </row>
    <row r="4" spans="1:19" ht="22.5" customHeight="1" x14ac:dyDescent="0.25">
      <c r="A4" s="61" t="s">
        <v>74</v>
      </c>
      <c r="B4" s="71" t="s">
        <v>149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9" ht="22.5" customHeight="1" x14ac:dyDescent="0.25">
      <c r="A5" s="6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9" ht="22.5" customHeight="1" x14ac:dyDescent="0.25">
      <c r="A6" s="63" t="s">
        <v>75</v>
      </c>
      <c r="B6" s="65" t="s">
        <v>141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7"/>
    </row>
    <row r="7" spans="1:19" ht="22.5" customHeight="1" x14ac:dyDescent="0.25">
      <c r="A7" s="64"/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</row>
    <row r="8" spans="1:19" ht="36" customHeight="1" x14ac:dyDescent="0.25">
      <c r="A8" s="55" t="s">
        <v>13</v>
      </c>
      <c r="B8" s="73" t="s">
        <v>150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5"/>
    </row>
    <row r="9" spans="1:19" x14ac:dyDescent="0.25">
      <c r="A9" s="21" t="s">
        <v>105</v>
      </c>
      <c r="B9" s="98" t="s">
        <v>106</v>
      </c>
      <c r="C9" s="98"/>
      <c r="D9" s="98"/>
      <c r="E9" s="98"/>
      <c r="F9" s="98"/>
      <c r="G9" s="98"/>
      <c r="H9" s="99" t="s">
        <v>107</v>
      </c>
      <c r="I9" s="99"/>
      <c r="J9" s="99"/>
      <c r="K9" s="99"/>
      <c r="L9" s="99"/>
      <c r="M9" s="99"/>
      <c r="N9" s="87" t="s">
        <v>14</v>
      </c>
      <c r="O9" s="87" t="s">
        <v>90</v>
      </c>
      <c r="P9" s="87" t="s">
        <v>12</v>
      </c>
      <c r="Q9" s="87" t="s">
        <v>15</v>
      </c>
    </row>
    <row r="10" spans="1:19" ht="23.45" customHeight="1" x14ac:dyDescent="0.25">
      <c r="A10" s="29" t="s">
        <v>124</v>
      </c>
      <c r="B10" s="18" t="s">
        <v>0</v>
      </c>
      <c r="C10" s="18" t="s">
        <v>1</v>
      </c>
      <c r="D10" s="18" t="s">
        <v>2</v>
      </c>
      <c r="E10" s="18" t="s">
        <v>4</v>
      </c>
      <c r="F10" s="18" t="s">
        <v>3</v>
      </c>
      <c r="G10" s="18" t="s">
        <v>5</v>
      </c>
      <c r="H10" s="18" t="s">
        <v>6</v>
      </c>
      <c r="I10" s="18" t="s">
        <v>7</v>
      </c>
      <c r="J10" s="18" t="s">
        <v>8</v>
      </c>
      <c r="K10" s="18" t="s">
        <v>9</v>
      </c>
      <c r="L10" s="18" t="s">
        <v>10</v>
      </c>
      <c r="M10" s="18" t="s">
        <v>11</v>
      </c>
      <c r="N10" s="88"/>
      <c r="O10" s="88"/>
      <c r="P10" s="88"/>
      <c r="Q10" s="88"/>
    </row>
    <row r="11" spans="1:19" ht="30" x14ac:dyDescent="0.25">
      <c r="A11" s="37" t="s">
        <v>120</v>
      </c>
      <c r="B11" s="57" t="s">
        <v>71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7" t="s">
        <v>93</v>
      </c>
      <c r="O11" s="47">
        <f>+COUNTIF(B11:M11,"E")</f>
        <v>0</v>
      </c>
      <c r="P11" s="47">
        <f>+COUNTIF(B11:M11,"E") + COUNTIF(B11:M11,"P")</f>
        <v>1</v>
      </c>
      <c r="Q11" s="17" t="s">
        <v>78</v>
      </c>
    </row>
    <row r="12" spans="1:19" ht="30" x14ac:dyDescent="0.25">
      <c r="A12" s="37" t="s">
        <v>125</v>
      </c>
      <c r="B12" s="57" t="s">
        <v>71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7" t="s">
        <v>93</v>
      </c>
      <c r="O12" s="47">
        <f>+COUNTIF(B12:M12,"E")</f>
        <v>0</v>
      </c>
      <c r="P12" s="47">
        <f>+COUNTIF(B12:M12,"E") + COUNTIF(B12:M12,"P")</f>
        <v>1</v>
      </c>
      <c r="Q12" s="17" t="s">
        <v>78</v>
      </c>
    </row>
    <row r="13" spans="1:19" x14ac:dyDescent="0.25">
      <c r="A13" s="29" t="s">
        <v>89</v>
      </c>
      <c r="B13" s="18" t="s">
        <v>0</v>
      </c>
      <c r="C13" s="18" t="s">
        <v>1</v>
      </c>
      <c r="D13" s="18" t="s">
        <v>2</v>
      </c>
      <c r="E13" s="18" t="s">
        <v>4</v>
      </c>
      <c r="F13" s="18" t="s">
        <v>3</v>
      </c>
      <c r="G13" s="18" t="s">
        <v>5</v>
      </c>
      <c r="H13" s="18" t="s">
        <v>6</v>
      </c>
      <c r="I13" s="18" t="s">
        <v>7</v>
      </c>
      <c r="J13" s="18" t="s">
        <v>8</v>
      </c>
      <c r="K13" s="18" t="s">
        <v>9</v>
      </c>
      <c r="L13" s="18" t="s">
        <v>10</v>
      </c>
      <c r="M13" s="18" t="s">
        <v>11</v>
      </c>
      <c r="N13" s="9" t="s">
        <v>14</v>
      </c>
      <c r="O13" s="48" t="s">
        <v>90</v>
      </c>
      <c r="P13" s="46" t="s">
        <v>12</v>
      </c>
      <c r="Q13" s="7" t="s">
        <v>15</v>
      </c>
    </row>
    <row r="14" spans="1:19" ht="30" x14ac:dyDescent="0.25">
      <c r="A14" s="37" t="s">
        <v>121</v>
      </c>
      <c r="B14" s="10"/>
      <c r="C14" s="57" t="s">
        <v>71</v>
      </c>
      <c r="D14" s="57"/>
      <c r="E14" s="10"/>
      <c r="F14" s="10"/>
      <c r="G14" s="57"/>
      <c r="H14" s="10"/>
      <c r="I14" s="10"/>
      <c r="J14" s="10"/>
      <c r="K14" s="10"/>
      <c r="L14" s="10"/>
      <c r="M14" s="10"/>
      <c r="N14" s="43" t="s">
        <v>83</v>
      </c>
      <c r="O14" s="47">
        <f>+COUNTIF(B14:M14,"E")</f>
        <v>0</v>
      </c>
      <c r="P14" s="47">
        <f>+COUNTIF(B14:M14,"E") + COUNTIF(B14:M14,"P")</f>
        <v>1</v>
      </c>
      <c r="Q14" s="44" t="s">
        <v>79</v>
      </c>
    </row>
    <row r="15" spans="1:19" ht="23.45" customHeight="1" x14ac:dyDescent="0.25">
      <c r="A15" s="29" t="s">
        <v>133</v>
      </c>
      <c r="B15" s="18" t="s">
        <v>0</v>
      </c>
      <c r="C15" s="18" t="s">
        <v>1</v>
      </c>
      <c r="D15" s="18" t="s">
        <v>2</v>
      </c>
      <c r="E15" s="18" t="s">
        <v>4</v>
      </c>
      <c r="F15" s="18" t="s">
        <v>3</v>
      </c>
      <c r="G15" s="18" t="s">
        <v>5</v>
      </c>
      <c r="H15" s="18" t="s">
        <v>6</v>
      </c>
      <c r="I15" s="18" t="s">
        <v>7</v>
      </c>
      <c r="J15" s="18" t="s">
        <v>8</v>
      </c>
      <c r="K15" s="18" t="s">
        <v>9</v>
      </c>
      <c r="L15" s="18" t="s">
        <v>10</v>
      </c>
      <c r="M15" s="18" t="s">
        <v>11</v>
      </c>
      <c r="N15" s="9" t="s">
        <v>14</v>
      </c>
      <c r="O15" s="49" t="str">
        <f>+O13</f>
        <v>CUMPLIMIENTO</v>
      </c>
      <c r="P15" s="46" t="s">
        <v>12</v>
      </c>
      <c r="Q15" s="7" t="s">
        <v>15</v>
      </c>
    </row>
    <row r="16" spans="1:19" ht="45" x14ac:dyDescent="0.25">
      <c r="A16" s="58" t="s">
        <v>148</v>
      </c>
      <c r="B16" s="36"/>
      <c r="C16" s="42" t="s">
        <v>71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17" t="s">
        <v>93</v>
      </c>
      <c r="O16" s="47">
        <f>+COUNTIF(B16:M16,"E")</f>
        <v>0</v>
      </c>
      <c r="P16" s="47">
        <f>+COUNTIF(B16:M16,"E") + COUNTIF(B16:M16,"P")</f>
        <v>1</v>
      </c>
      <c r="Q16" s="17" t="s">
        <v>78</v>
      </c>
    </row>
    <row r="17" spans="1:17" ht="23.45" customHeight="1" x14ac:dyDescent="0.25">
      <c r="A17" s="29" t="s">
        <v>70</v>
      </c>
      <c r="B17" s="18" t="s">
        <v>0</v>
      </c>
      <c r="C17" s="18" t="s">
        <v>1</v>
      </c>
      <c r="D17" s="18" t="s">
        <v>2</v>
      </c>
      <c r="E17" s="18" t="s">
        <v>4</v>
      </c>
      <c r="F17" s="18" t="s">
        <v>3</v>
      </c>
      <c r="G17" s="18" t="s">
        <v>5</v>
      </c>
      <c r="H17" s="18" t="s">
        <v>6</v>
      </c>
      <c r="I17" s="18" t="s">
        <v>7</v>
      </c>
      <c r="J17" s="18" t="s">
        <v>8</v>
      </c>
      <c r="K17" s="18" t="s">
        <v>9</v>
      </c>
      <c r="L17" s="18" t="s">
        <v>10</v>
      </c>
      <c r="M17" s="18" t="s">
        <v>11</v>
      </c>
      <c r="N17" s="9" t="s">
        <v>14</v>
      </c>
      <c r="O17" s="49" t="str">
        <f>+O15</f>
        <v>CUMPLIMIENTO</v>
      </c>
      <c r="P17" s="46" t="s">
        <v>12</v>
      </c>
      <c r="Q17" s="7" t="s">
        <v>15</v>
      </c>
    </row>
    <row r="18" spans="1:17" ht="45" x14ac:dyDescent="0.25">
      <c r="A18" s="12" t="s">
        <v>122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28" t="s">
        <v>71</v>
      </c>
      <c r="N18" s="17" t="s">
        <v>82</v>
      </c>
      <c r="O18" s="47">
        <f t="shared" ref="O18" si="0">+COUNTIF(B18:M18,"E")</f>
        <v>0</v>
      </c>
      <c r="P18" s="47">
        <f t="shared" ref="P18" si="1">+COUNTIF(B18:M18,"E") + COUNTIF(B18:M18,"P")</f>
        <v>1</v>
      </c>
      <c r="Q18" s="17" t="s">
        <v>79</v>
      </c>
    </row>
    <row r="19" spans="1:17" ht="22.15" customHeight="1" x14ac:dyDescent="0.25">
      <c r="A19" s="33" t="s">
        <v>123</v>
      </c>
      <c r="B19" s="18" t="s">
        <v>0</v>
      </c>
      <c r="C19" s="18" t="s">
        <v>1</v>
      </c>
      <c r="D19" s="18" t="s">
        <v>2</v>
      </c>
      <c r="E19" s="18" t="s">
        <v>4</v>
      </c>
      <c r="F19" s="18" t="s">
        <v>3</v>
      </c>
      <c r="G19" s="18" t="s">
        <v>5</v>
      </c>
      <c r="H19" s="18" t="s">
        <v>6</v>
      </c>
      <c r="I19" s="18" t="s">
        <v>7</v>
      </c>
      <c r="J19" s="18" t="s">
        <v>8</v>
      </c>
      <c r="K19" s="18" t="s">
        <v>9</v>
      </c>
      <c r="L19" s="18" t="s">
        <v>10</v>
      </c>
      <c r="M19" s="18" t="s">
        <v>11</v>
      </c>
      <c r="N19" s="9" t="s">
        <v>14</v>
      </c>
      <c r="O19" s="49" t="str">
        <f>+O17</f>
        <v>CUMPLIMIENTO</v>
      </c>
      <c r="P19" s="46" t="s">
        <v>12</v>
      </c>
      <c r="Q19" s="7" t="s">
        <v>15</v>
      </c>
    </row>
    <row r="20" spans="1:17" ht="45" x14ac:dyDescent="0.25">
      <c r="A20" s="56" t="s">
        <v>126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 t="s">
        <v>71</v>
      </c>
      <c r="N20" s="1" t="s">
        <v>145</v>
      </c>
      <c r="O20" s="47">
        <f t="shared" ref="O20" si="2">+COUNTIF(B20:M20,"E")</f>
        <v>0</v>
      </c>
      <c r="P20" s="47">
        <f t="shared" ref="P20" si="3">+COUNTIF(B20:M20,"E") + COUNTIF(B20:M20,"P")</f>
        <v>1</v>
      </c>
      <c r="Q20" s="1" t="s">
        <v>80</v>
      </c>
    </row>
    <row r="21" spans="1:17" ht="31.15" customHeight="1" x14ac:dyDescent="0.25">
      <c r="A21" s="29" t="s">
        <v>69</v>
      </c>
      <c r="B21" s="18" t="s">
        <v>0</v>
      </c>
      <c r="C21" s="18" t="s">
        <v>1</v>
      </c>
      <c r="D21" s="18" t="s">
        <v>2</v>
      </c>
      <c r="E21" s="18" t="s">
        <v>4</v>
      </c>
      <c r="F21" s="18" t="s">
        <v>3</v>
      </c>
      <c r="G21" s="18" t="s">
        <v>5</v>
      </c>
      <c r="H21" s="18" t="s">
        <v>6</v>
      </c>
      <c r="I21" s="18" t="s">
        <v>7</v>
      </c>
      <c r="J21" s="18" t="s">
        <v>8</v>
      </c>
      <c r="K21" s="18" t="s">
        <v>9</v>
      </c>
      <c r="L21" s="18" t="s">
        <v>10</v>
      </c>
      <c r="M21" s="18" t="s">
        <v>11</v>
      </c>
      <c r="N21" s="9" t="s">
        <v>14</v>
      </c>
      <c r="O21" s="49" t="str">
        <f>+O19</f>
        <v>CUMPLIMIENTO</v>
      </c>
      <c r="P21" s="46" t="s">
        <v>12</v>
      </c>
      <c r="Q21" s="7" t="s">
        <v>15</v>
      </c>
    </row>
    <row r="22" spans="1:17" ht="33.75" customHeight="1" x14ac:dyDescent="0.25">
      <c r="A22" s="27" t="s">
        <v>76</v>
      </c>
      <c r="B22" s="28" t="s">
        <v>71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30"/>
      <c r="N22" s="17" t="s">
        <v>83</v>
      </c>
      <c r="O22" s="47">
        <f t="shared" ref="O22" si="4">+COUNTIF(B22:M22,"E")</f>
        <v>0</v>
      </c>
      <c r="P22" s="47">
        <f t="shared" ref="P22" si="5">+COUNTIF(B22:M22,"E") + COUNTIF(B22:M22,"P")</f>
        <v>1</v>
      </c>
      <c r="Q22" s="17" t="s">
        <v>81</v>
      </c>
    </row>
    <row r="23" spans="1:17" ht="45.75" customHeight="1" x14ac:dyDescent="0.25">
      <c r="A23" s="12" t="s">
        <v>129</v>
      </c>
      <c r="B23" s="16"/>
      <c r="C23" s="16"/>
      <c r="D23" s="16" t="s">
        <v>71</v>
      </c>
      <c r="E23" s="16" t="s">
        <v>71</v>
      </c>
      <c r="F23" s="16" t="s">
        <v>71</v>
      </c>
      <c r="G23" s="16" t="s">
        <v>71</v>
      </c>
      <c r="H23" s="16" t="s">
        <v>71</v>
      </c>
      <c r="I23" s="16" t="s">
        <v>71</v>
      </c>
      <c r="J23" s="16" t="s">
        <v>71</v>
      </c>
      <c r="K23" s="16" t="s">
        <v>71</v>
      </c>
      <c r="L23" s="16" t="s">
        <v>71</v>
      </c>
      <c r="M23" s="31" t="s">
        <v>71</v>
      </c>
      <c r="N23" s="17" t="s">
        <v>83</v>
      </c>
      <c r="O23" s="47">
        <f t="shared" ref="O23" si="6">+COUNTIF(B23:M23,"E")</f>
        <v>0</v>
      </c>
      <c r="P23" s="47">
        <f t="shared" ref="P23" si="7">+COUNTIF(B23:M23,"E") + COUNTIF(B23:M23,"P")</f>
        <v>10</v>
      </c>
      <c r="Q23" s="17" t="s">
        <v>84</v>
      </c>
    </row>
    <row r="24" spans="1:17" ht="30" x14ac:dyDescent="0.25">
      <c r="A24" s="34" t="s">
        <v>19</v>
      </c>
      <c r="B24" s="18" t="s">
        <v>0</v>
      </c>
      <c r="C24" s="18" t="s">
        <v>1</v>
      </c>
      <c r="D24" s="18" t="s">
        <v>2</v>
      </c>
      <c r="E24" s="18" t="s">
        <v>4</v>
      </c>
      <c r="F24" s="18" t="s">
        <v>3</v>
      </c>
      <c r="G24" s="18" t="s">
        <v>5</v>
      </c>
      <c r="H24" s="18" t="s">
        <v>6</v>
      </c>
      <c r="I24" s="18" t="s">
        <v>7</v>
      </c>
      <c r="J24" s="18" t="s">
        <v>8</v>
      </c>
      <c r="K24" s="18" t="s">
        <v>9</v>
      </c>
      <c r="L24" s="18" t="s">
        <v>10</v>
      </c>
      <c r="M24" s="18" t="s">
        <v>11</v>
      </c>
      <c r="N24" s="9" t="s">
        <v>14</v>
      </c>
      <c r="O24" s="49" t="str">
        <f>+O21</f>
        <v>CUMPLIMIENTO</v>
      </c>
      <c r="P24" s="46" t="s">
        <v>12</v>
      </c>
      <c r="Q24" s="7" t="s">
        <v>15</v>
      </c>
    </row>
    <row r="25" spans="1:17" ht="30" x14ac:dyDescent="0.25">
      <c r="A25" s="12" t="s">
        <v>138</v>
      </c>
      <c r="B25" s="16"/>
      <c r="C25" s="28"/>
      <c r="D25" s="28"/>
      <c r="E25" s="28" t="s">
        <v>71</v>
      </c>
      <c r="F25" s="28"/>
      <c r="G25" s="28"/>
      <c r="H25" s="28"/>
      <c r="I25" s="28" t="s">
        <v>71</v>
      </c>
      <c r="J25" s="28"/>
      <c r="K25" s="28"/>
      <c r="L25" s="28"/>
      <c r="M25" s="30"/>
      <c r="N25" s="17" t="s">
        <v>94</v>
      </c>
      <c r="O25" s="47">
        <f t="shared" ref="O25:O28" si="8">+COUNTIF(B25:M25,"E")</f>
        <v>0</v>
      </c>
      <c r="P25" s="47">
        <f t="shared" ref="P25:P28" si="9">+COUNTIF(B25:M25,"E") + COUNTIF(B25:M25,"P")</f>
        <v>2</v>
      </c>
      <c r="Q25" s="1" t="s">
        <v>80</v>
      </c>
    </row>
    <row r="26" spans="1:17" ht="30" x14ac:dyDescent="0.25">
      <c r="A26" s="12" t="s">
        <v>139</v>
      </c>
      <c r="B26" s="16"/>
      <c r="C26" s="28"/>
      <c r="D26" s="28" t="s">
        <v>71</v>
      </c>
      <c r="E26" s="28"/>
      <c r="F26" s="28"/>
      <c r="G26" s="28"/>
      <c r="H26" s="28" t="s">
        <v>71</v>
      </c>
      <c r="I26" s="28"/>
      <c r="J26" s="28"/>
      <c r="K26" s="28"/>
      <c r="L26" s="28"/>
      <c r="M26" s="30"/>
      <c r="N26" s="17" t="s">
        <v>94</v>
      </c>
      <c r="O26" s="47">
        <f t="shared" si="8"/>
        <v>0</v>
      </c>
      <c r="P26" s="47">
        <f t="shared" si="9"/>
        <v>2</v>
      </c>
      <c r="Q26" s="1" t="s">
        <v>80</v>
      </c>
    </row>
    <row r="27" spans="1:17" ht="30" x14ac:dyDescent="0.25">
      <c r="A27" s="12" t="s">
        <v>140</v>
      </c>
      <c r="B27" s="16"/>
      <c r="C27" s="28"/>
      <c r="D27" s="28"/>
      <c r="E27" s="28"/>
      <c r="F27" s="28" t="s">
        <v>71</v>
      </c>
      <c r="G27" s="28"/>
      <c r="H27" s="28"/>
      <c r="I27" s="28"/>
      <c r="J27" s="28" t="s">
        <v>71</v>
      </c>
      <c r="K27" s="28"/>
      <c r="L27" s="28"/>
      <c r="M27" s="30"/>
      <c r="N27" s="17" t="s">
        <v>94</v>
      </c>
      <c r="O27" s="47">
        <f t="shared" ref="O27" si="10">+COUNTIF(B27:M27,"E")</f>
        <v>0</v>
      </c>
      <c r="P27" s="47">
        <f t="shared" ref="P27" si="11">+COUNTIF(B27:M27,"E") + COUNTIF(B27:M27,"P")</f>
        <v>2</v>
      </c>
      <c r="Q27" s="1" t="s">
        <v>80</v>
      </c>
    </row>
    <row r="28" spans="1:17" ht="30" x14ac:dyDescent="0.25">
      <c r="A28" s="12" t="s">
        <v>142</v>
      </c>
      <c r="B28" s="16"/>
      <c r="C28" s="28"/>
      <c r="D28" s="28"/>
      <c r="E28" s="28"/>
      <c r="F28" s="28"/>
      <c r="G28" s="28" t="s">
        <v>71</v>
      </c>
      <c r="H28" s="28"/>
      <c r="I28" s="28"/>
      <c r="J28" s="28"/>
      <c r="K28" s="28" t="s">
        <v>71</v>
      </c>
      <c r="L28" s="28"/>
      <c r="M28" s="30"/>
      <c r="N28" s="17" t="s">
        <v>94</v>
      </c>
      <c r="O28" s="47">
        <f t="shared" si="8"/>
        <v>0</v>
      </c>
      <c r="P28" s="47">
        <f t="shared" si="9"/>
        <v>2</v>
      </c>
      <c r="Q28" s="1" t="s">
        <v>80</v>
      </c>
    </row>
    <row r="29" spans="1:17" ht="30" customHeight="1" x14ac:dyDescent="0.25">
      <c r="A29" s="34" t="s">
        <v>68</v>
      </c>
      <c r="B29" s="18" t="s">
        <v>0</v>
      </c>
      <c r="C29" s="18" t="s">
        <v>1</v>
      </c>
      <c r="D29" s="18" t="s">
        <v>2</v>
      </c>
      <c r="E29" s="18" t="s">
        <v>4</v>
      </c>
      <c r="F29" s="18" t="s">
        <v>3</v>
      </c>
      <c r="G29" s="18" t="s">
        <v>5</v>
      </c>
      <c r="H29" s="18" t="s">
        <v>6</v>
      </c>
      <c r="I29" s="18" t="s">
        <v>7</v>
      </c>
      <c r="J29" s="18" t="s">
        <v>8</v>
      </c>
      <c r="K29" s="18" t="s">
        <v>9</v>
      </c>
      <c r="L29" s="18" t="s">
        <v>10</v>
      </c>
      <c r="M29" s="18" t="s">
        <v>11</v>
      </c>
      <c r="N29" s="9" t="s">
        <v>14</v>
      </c>
      <c r="O29" s="49" t="str">
        <f>+O24</f>
        <v>CUMPLIMIENTO</v>
      </c>
      <c r="P29" s="46" t="s">
        <v>12</v>
      </c>
      <c r="Q29" s="7" t="s">
        <v>15</v>
      </c>
    </row>
    <row r="30" spans="1:17" ht="33" customHeight="1" x14ac:dyDescent="0.25">
      <c r="A30" s="105" t="s">
        <v>127</v>
      </c>
      <c r="B30" s="16"/>
      <c r="C30" s="16" t="s">
        <v>71</v>
      </c>
      <c r="D30" s="16"/>
      <c r="E30" s="16"/>
      <c r="F30" s="16"/>
      <c r="G30" s="28"/>
      <c r="H30" s="16"/>
      <c r="I30" s="16"/>
      <c r="J30" s="16"/>
      <c r="K30" s="16"/>
      <c r="L30" s="16"/>
      <c r="M30" s="16"/>
      <c r="N30" s="17" t="s">
        <v>83</v>
      </c>
      <c r="O30" s="47">
        <f>+COUNTIF(B30:M30,"E")</f>
        <v>0</v>
      </c>
      <c r="P30" s="47">
        <f>+COUNTIF(B30:M30,"E") + COUNTIF(B30:M30,"P")</f>
        <v>1</v>
      </c>
      <c r="Q30" s="1" t="s">
        <v>80</v>
      </c>
    </row>
    <row r="31" spans="1:17" ht="30" x14ac:dyDescent="0.25">
      <c r="A31" s="105" t="s">
        <v>109</v>
      </c>
      <c r="B31" s="16"/>
      <c r="C31" s="16"/>
      <c r="D31" s="16"/>
      <c r="E31" s="16" t="s">
        <v>71</v>
      </c>
      <c r="F31" s="16"/>
      <c r="G31" s="28"/>
      <c r="H31" s="16"/>
      <c r="I31" s="16"/>
      <c r="J31" s="16" t="s">
        <v>71</v>
      </c>
      <c r="K31" s="16"/>
      <c r="L31" s="16"/>
      <c r="M31" s="16"/>
      <c r="N31" s="17" t="s">
        <v>94</v>
      </c>
      <c r="O31" s="47">
        <f t="shared" ref="O31:O33" si="12">+COUNTIF(B31:M31,"E")</f>
        <v>0</v>
      </c>
      <c r="P31" s="47">
        <f t="shared" ref="P31:P33" si="13">+COUNTIF(B31:M31,"E") + COUNTIF(B31:M31,"P")</f>
        <v>2</v>
      </c>
      <c r="Q31" s="1" t="s">
        <v>80</v>
      </c>
    </row>
    <row r="32" spans="1:17" ht="30" x14ac:dyDescent="0.25">
      <c r="A32" s="105" t="s">
        <v>108</v>
      </c>
      <c r="B32" s="16"/>
      <c r="C32" s="16"/>
      <c r="D32" s="16"/>
      <c r="E32" s="16" t="s">
        <v>71</v>
      </c>
      <c r="F32" s="16"/>
      <c r="G32" s="28"/>
      <c r="H32" s="16"/>
      <c r="I32" s="16"/>
      <c r="J32" s="16"/>
      <c r="K32" s="16"/>
      <c r="L32" s="16"/>
      <c r="M32" s="16"/>
      <c r="N32" s="17" t="s">
        <v>94</v>
      </c>
      <c r="O32" s="47">
        <f>+COUNTIF(B32:M32,"E")</f>
        <v>0</v>
      </c>
      <c r="P32" s="47">
        <f>+COUNTIF(B32:M32,"E") + COUNTIF(B32:M32,"P")</f>
        <v>1</v>
      </c>
      <c r="Q32" s="1" t="s">
        <v>80</v>
      </c>
    </row>
    <row r="33" spans="1:17" ht="30" x14ac:dyDescent="0.25">
      <c r="A33" s="105" t="s">
        <v>128</v>
      </c>
      <c r="B33" s="16"/>
      <c r="C33" s="16"/>
      <c r="D33" s="16"/>
      <c r="E33" s="16" t="s">
        <v>71</v>
      </c>
      <c r="F33" s="16"/>
      <c r="G33" s="28"/>
      <c r="H33" s="16"/>
      <c r="I33" s="16"/>
      <c r="J33" s="16"/>
      <c r="K33" s="16"/>
      <c r="L33" s="16"/>
      <c r="M33" s="16"/>
      <c r="N33" s="17" t="s">
        <v>94</v>
      </c>
      <c r="O33" s="47">
        <f t="shared" si="12"/>
        <v>0</v>
      </c>
      <c r="P33" s="47">
        <f t="shared" si="13"/>
        <v>1</v>
      </c>
      <c r="Q33" s="1" t="s">
        <v>80</v>
      </c>
    </row>
    <row r="34" spans="1:17" ht="30" customHeight="1" x14ac:dyDescent="0.25">
      <c r="A34" s="34" t="s">
        <v>68</v>
      </c>
      <c r="B34" s="18" t="s">
        <v>0</v>
      </c>
      <c r="C34" s="18" t="s">
        <v>1</v>
      </c>
      <c r="D34" s="18" t="s">
        <v>2</v>
      </c>
      <c r="E34" s="18" t="s">
        <v>4</v>
      </c>
      <c r="F34" s="18" t="s">
        <v>3</v>
      </c>
      <c r="G34" s="18" t="s">
        <v>5</v>
      </c>
      <c r="H34" s="18" t="s">
        <v>6</v>
      </c>
      <c r="I34" s="18" t="s">
        <v>7</v>
      </c>
      <c r="J34" s="18" t="s">
        <v>8</v>
      </c>
      <c r="K34" s="18" t="s">
        <v>9</v>
      </c>
      <c r="L34" s="18" t="s">
        <v>10</v>
      </c>
      <c r="M34" s="18" t="s">
        <v>11</v>
      </c>
      <c r="N34" s="9" t="s">
        <v>14</v>
      </c>
      <c r="O34" s="49" t="str">
        <f>+O29</f>
        <v>CUMPLIMIENTO</v>
      </c>
      <c r="P34" s="46" t="s">
        <v>12</v>
      </c>
      <c r="Q34" s="60" t="s">
        <v>15</v>
      </c>
    </row>
    <row r="35" spans="1:17" ht="30" x14ac:dyDescent="0.25">
      <c r="A35" s="56" t="s">
        <v>143</v>
      </c>
      <c r="B35" s="16"/>
      <c r="C35" s="16"/>
      <c r="D35" s="16"/>
      <c r="E35" s="16"/>
      <c r="F35" s="16"/>
      <c r="G35" s="28"/>
      <c r="H35" s="16"/>
      <c r="I35" s="16"/>
      <c r="J35" s="16"/>
      <c r="K35" s="16"/>
      <c r="L35" s="16" t="s">
        <v>71</v>
      </c>
      <c r="M35" s="16"/>
      <c r="N35" s="43" t="s">
        <v>146</v>
      </c>
      <c r="O35" s="47">
        <f t="shared" ref="O35" si="14">+COUNTIF(B35:M35,"E")</f>
        <v>0</v>
      </c>
      <c r="P35" s="47">
        <f t="shared" ref="P35" si="15">+COUNTIF(B35:M35,"E") + COUNTIF(B35:M35,"P")</f>
        <v>1</v>
      </c>
      <c r="Q35" s="1" t="s">
        <v>80</v>
      </c>
    </row>
    <row r="36" spans="1:17" ht="30" x14ac:dyDescent="0.25">
      <c r="A36" s="56" t="s">
        <v>144</v>
      </c>
      <c r="B36" s="16"/>
      <c r="C36" s="16"/>
      <c r="D36" s="16"/>
      <c r="E36" s="16"/>
      <c r="F36" s="16"/>
      <c r="G36" s="28"/>
      <c r="H36" s="16"/>
      <c r="I36" s="16"/>
      <c r="J36" s="16"/>
      <c r="K36" s="16"/>
      <c r="L36" s="16" t="s">
        <v>71</v>
      </c>
      <c r="M36" s="16"/>
      <c r="N36" s="43" t="s">
        <v>146</v>
      </c>
      <c r="O36" s="47">
        <f t="shared" ref="O36" si="16">+COUNTIF(B36:M36,"E")</f>
        <v>0</v>
      </c>
      <c r="P36" s="47">
        <f t="shared" ref="P36" si="17">+COUNTIF(B36:M36,"E") + COUNTIF(B36:M36,"P")</f>
        <v>1</v>
      </c>
      <c r="Q36" s="1" t="s">
        <v>80</v>
      </c>
    </row>
    <row r="37" spans="1:17" ht="31.5" customHeight="1" x14ac:dyDescent="0.25">
      <c r="A37" s="34" t="s">
        <v>16</v>
      </c>
      <c r="B37" s="18" t="s">
        <v>0</v>
      </c>
      <c r="C37" s="18" t="s">
        <v>1</v>
      </c>
      <c r="D37" s="18" t="s">
        <v>2</v>
      </c>
      <c r="E37" s="18" t="s">
        <v>4</v>
      </c>
      <c r="F37" s="18" t="s">
        <v>3</v>
      </c>
      <c r="G37" s="18" t="s">
        <v>5</v>
      </c>
      <c r="H37" s="18" t="s">
        <v>6</v>
      </c>
      <c r="I37" s="18" t="s">
        <v>7</v>
      </c>
      <c r="J37" s="18" t="s">
        <v>8</v>
      </c>
      <c r="K37" s="18" t="s">
        <v>9</v>
      </c>
      <c r="L37" s="18" t="s">
        <v>10</v>
      </c>
      <c r="M37" s="18" t="s">
        <v>11</v>
      </c>
      <c r="N37" s="9" t="s">
        <v>14</v>
      </c>
      <c r="O37" s="49" t="str">
        <f>+O29</f>
        <v>CUMPLIMIENTO</v>
      </c>
      <c r="P37" s="46" t="s">
        <v>12</v>
      </c>
      <c r="Q37" s="7" t="s">
        <v>15</v>
      </c>
    </row>
    <row r="38" spans="1:17" ht="45" x14ac:dyDescent="0.25">
      <c r="A38" s="56" t="s">
        <v>135</v>
      </c>
      <c r="B38" s="38"/>
      <c r="C38" s="38"/>
      <c r="D38" s="38" t="s">
        <v>71</v>
      </c>
      <c r="E38" s="38"/>
      <c r="F38" s="38"/>
      <c r="G38" s="40" t="s">
        <v>71</v>
      </c>
      <c r="H38" s="38"/>
      <c r="I38" s="38"/>
      <c r="J38" s="38" t="s">
        <v>71</v>
      </c>
      <c r="K38" s="38"/>
      <c r="L38" s="38"/>
      <c r="M38" s="38"/>
      <c r="N38" s="17" t="s">
        <v>65</v>
      </c>
      <c r="O38" s="47">
        <f t="shared" ref="O38:O39" si="18">+COUNTIF(B38:M38,"E")</f>
        <v>0</v>
      </c>
      <c r="P38" s="47">
        <f t="shared" ref="P38:P39" si="19">+COUNTIF(B38:M38,"E") + COUNTIF(B38:M38,"P")</f>
        <v>3</v>
      </c>
      <c r="Q38" s="39" t="s">
        <v>85</v>
      </c>
    </row>
    <row r="39" spans="1:17" ht="30" x14ac:dyDescent="0.25">
      <c r="A39" s="12" t="s">
        <v>136</v>
      </c>
      <c r="B39" s="38"/>
      <c r="C39" s="38"/>
      <c r="D39" s="38"/>
      <c r="E39" s="38"/>
      <c r="F39" s="38" t="s">
        <v>71</v>
      </c>
      <c r="G39" s="40"/>
      <c r="H39" s="38"/>
      <c r="I39" s="38"/>
      <c r="J39" s="38"/>
      <c r="K39" s="38" t="s">
        <v>71</v>
      </c>
      <c r="L39" s="38"/>
      <c r="M39" s="38"/>
      <c r="N39" s="17" t="s">
        <v>65</v>
      </c>
      <c r="O39" s="47">
        <f t="shared" si="18"/>
        <v>0</v>
      </c>
      <c r="P39" s="47">
        <f t="shared" si="19"/>
        <v>2</v>
      </c>
      <c r="Q39" s="39" t="s">
        <v>85</v>
      </c>
    </row>
    <row r="40" spans="1:17" ht="37.5" customHeight="1" x14ac:dyDescent="0.25">
      <c r="A40" s="29" t="s">
        <v>132</v>
      </c>
      <c r="B40" s="18" t="s">
        <v>0</v>
      </c>
      <c r="C40" s="18" t="s">
        <v>1</v>
      </c>
      <c r="D40" s="18" t="s">
        <v>2</v>
      </c>
      <c r="E40" s="18" t="s">
        <v>4</v>
      </c>
      <c r="F40" s="18" t="s">
        <v>3</v>
      </c>
      <c r="G40" s="18" t="s">
        <v>5</v>
      </c>
      <c r="H40" s="18" t="s">
        <v>6</v>
      </c>
      <c r="I40" s="18" t="s">
        <v>7</v>
      </c>
      <c r="J40" s="18" t="s">
        <v>8</v>
      </c>
      <c r="K40" s="18" t="s">
        <v>9</v>
      </c>
      <c r="L40" s="18" t="s">
        <v>10</v>
      </c>
      <c r="M40" s="18" t="s">
        <v>11</v>
      </c>
      <c r="N40" s="9" t="s">
        <v>14</v>
      </c>
      <c r="O40" s="49" t="str">
        <f>+O37</f>
        <v>CUMPLIMIENTO</v>
      </c>
      <c r="P40" s="46" t="s">
        <v>12</v>
      </c>
      <c r="Q40" s="7" t="s">
        <v>15</v>
      </c>
    </row>
    <row r="41" spans="1:17" ht="30" x14ac:dyDescent="0.25">
      <c r="A41" s="35" t="s">
        <v>137</v>
      </c>
      <c r="B41" s="28"/>
      <c r="C41" s="28" t="s">
        <v>71</v>
      </c>
      <c r="D41" s="28"/>
      <c r="E41" s="40"/>
      <c r="F41" s="28" t="s">
        <v>71</v>
      </c>
      <c r="G41" s="28"/>
      <c r="H41" s="28"/>
      <c r="I41" s="28" t="s">
        <v>71</v>
      </c>
      <c r="J41" s="28"/>
      <c r="K41" s="28"/>
      <c r="L41" s="28" t="s">
        <v>71</v>
      </c>
      <c r="M41" s="30"/>
      <c r="N41" s="17" t="s">
        <v>92</v>
      </c>
      <c r="O41" s="47">
        <f t="shared" ref="O41" si="20">+COUNTIF(B41:M41,"E")</f>
        <v>0</v>
      </c>
      <c r="P41" s="47">
        <f t="shared" ref="P41" si="21">+COUNTIF(B41:M41,"E") + COUNTIF(B41:M41,"P")</f>
        <v>4</v>
      </c>
      <c r="Q41" s="17" t="s">
        <v>85</v>
      </c>
    </row>
    <row r="42" spans="1:17" ht="27.75" customHeight="1" x14ac:dyDescent="0.25">
      <c r="A42" s="29" t="s">
        <v>17</v>
      </c>
      <c r="B42" s="18" t="s">
        <v>0</v>
      </c>
      <c r="C42" s="18" t="s">
        <v>1</v>
      </c>
      <c r="D42" s="18" t="s">
        <v>2</v>
      </c>
      <c r="E42" s="18" t="s">
        <v>4</v>
      </c>
      <c r="F42" s="18" t="s">
        <v>3</v>
      </c>
      <c r="G42" s="18" t="s">
        <v>5</v>
      </c>
      <c r="H42" s="18" t="s">
        <v>6</v>
      </c>
      <c r="I42" s="18" t="s">
        <v>7</v>
      </c>
      <c r="J42" s="18" t="s">
        <v>8</v>
      </c>
      <c r="K42" s="18" t="s">
        <v>9</v>
      </c>
      <c r="L42" s="18" t="s">
        <v>10</v>
      </c>
      <c r="M42" s="18" t="s">
        <v>11</v>
      </c>
      <c r="N42" s="9" t="s">
        <v>14</v>
      </c>
      <c r="O42" s="49" t="str">
        <f>+O40</f>
        <v>CUMPLIMIENTO</v>
      </c>
      <c r="P42" s="46" t="s">
        <v>12</v>
      </c>
      <c r="Q42" s="7" t="s">
        <v>15</v>
      </c>
    </row>
    <row r="43" spans="1:17" ht="30" x14ac:dyDescent="0.25">
      <c r="A43" s="35" t="s">
        <v>117</v>
      </c>
      <c r="B43" s="28" t="s">
        <v>71</v>
      </c>
      <c r="C43" s="28" t="s">
        <v>71</v>
      </c>
      <c r="D43" s="28" t="s">
        <v>71</v>
      </c>
      <c r="E43" s="28" t="s">
        <v>71</v>
      </c>
      <c r="F43" s="28" t="s">
        <v>71</v>
      </c>
      <c r="G43" s="28" t="s">
        <v>71</v>
      </c>
      <c r="H43" s="28" t="s">
        <v>71</v>
      </c>
      <c r="I43" s="28" t="s">
        <v>71</v>
      </c>
      <c r="J43" s="28" t="s">
        <v>71</v>
      </c>
      <c r="K43" s="28" t="s">
        <v>71</v>
      </c>
      <c r="L43" s="28" t="s">
        <v>71</v>
      </c>
      <c r="M43" s="28" t="s">
        <v>71</v>
      </c>
      <c r="N43" s="17" t="s">
        <v>77</v>
      </c>
      <c r="O43" s="47">
        <f t="shared" ref="O43" si="22">+COUNTIF(B43:M43,"E")</f>
        <v>0</v>
      </c>
      <c r="P43" s="47">
        <f t="shared" ref="P43" si="23">+COUNTIF(B43:M43,"E") + COUNTIF(B43:M43,"P")</f>
        <v>12</v>
      </c>
      <c r="Q43" s="17" t="s">
        <v>85</v>
      </c>
    </row>
    <row r="44" spans="1:17" ht="30" x14ac:dyDescent="0.25">
      <c r="A44" s="56" t="s">
        <v>118</v>
      </c>
      <c r="B44" s="16"/>
      <c r="C44" s="16" t="s">
        <v>71</v>
      </c>
      <c r="D44" s="16"/>
      <c r="E44" s="16"/>
      <c r="F44" s="16"/>
      <c r="G44" s="16"/>
      <c r="H44" s="16"/>
      <c r="I44" s="16"/>
      <c r="J44" s="16"/>
      <c r="K44" s="16"/>
      <c r="L44" s="16"/>
      <c r="M44" s="31"/>
      <c r="N44" s="17" t="s">
        <v>77</v>
      </c>
      <c r="O44" s="47">
        <f t="shared" ref="O44:O47" si="24">+COUNTIF(B44:M44,"E")</f>
        <v>0</v>
      </c>
      <c r="P44" s="47">
        <f t="shared" ref="P44:P47" si="25">+COUNTIF(B44:M44,"E") + COUNTIF(B44:M44,"P")</f>
        <v>1</v>
      </c>
      <c r="Q44" s="17" t="s">
        <v>85</v>
      </c>
    </row>
    <row r="45" spans="1:17" ht="30" x14ac:dyDescent="0.25">
      <c r="A45" s="56" t="s">
        <v>110</v>
      </c>
      <c r="B45" s="16"/>
      <c r="C45" s="16"/>
      <c r="D45" s="16" t="s">
        <v>71</v>
      </c>
      <c r="E45" s="16"/>
      <c r="F45" s="16"/>
      <c r="G45" s="16"/>
      <c r="H45" s="16"/>
      <c r="I45" s="16"/>
      <c r="J45" s="16"/>
      <c r="K45" s="16"/>
      <c r="L45" s="16"/>
      <c r="M45" s="31"/>
      <c r="N45" s="17" t="s">
        <v>93</v>
      </c>
      <c r="O45" s="47">
        <f t="shared" si="24"/>
        <v>0</v>
      </c>
      <c r="P45" s="47">
        <f t="shared" si="25"/>
        <v>1</v>
      </c>
      <c r="Q45" s="17" t="s">
        <v>85</v>
      </c>
    </row>
    <row r="46" spans="1:17" ht="30" x14ac:dyDescent="0.25">
      <c r="A46" s="56" t="s">
        <v>115</v>
      </c>
      <c r="B46" s="16"/>
      <c r="C46" s="16"/>
      <c r="D46" s="16"/>
      <c r="E46" s="16"/>
      <c r="F46" s="16" t="s">
        <v>71</v>
      </c>
      <c r="G46" s="16"/>
      <c r="H46" s="16"/>
      <c r="I46" s="16"/>
      <c r="J46" s="16"/>
      <c r="K46" s="16"/>
      <c r="L46" s="16"/>
      <c r="M46" s="31"/>
      <c r="N46" s="17" t="s">
        <v>93</v>
      </c>
      <c r="O46" s="47">
        <f t="shared" si="24"/>
        <v>0</v>
      </c>
      <c r="P46" s="47">
        <f t="shared" si="25"/>
        <v>1</v>
      </c>
      <c r="Q46" s="17" t="s">
        <v>85</v>
      </c>
    </row>
    <row r="47" spans="1:17" ht="29.25" customHeight="1" x14ac:dyDescent="0.25">
      <c r="A47" s="56" t="s">
        <v>116</v>
      </c>
      <c r="B47" s="16"/>
      <c r="C47" s="16"/>
      <c r="D47" s="16"/>
      <c r="E47" s="16"/>
      <c r="F47" s="16"/>
      <c r="G47" s="16" t="s">
        <v>71</v>
      </c>
      <c r="H47" s="16"/>
      <c r="I47" s="16"/>
      <c r="J47" s="16"/>
      <c r="K47" s="16"/>
      <c r="L47" s="16"/>
      <c r="M47" s="31"/>
      <c r="N47" s="17" t="s">
        <v>93</v>
      </c>
      <c r="O47" s="47">
        <f t="shared" si="24"/>
        <v>0</v>
      </c>
      <c r="P47" s="47">
        <f t="shared" si="25"/>
        <v>1</v>
      </c>
      <c r="Q47" s="17" t="s">
        <v>85</v>
      </c>
    </row>
    <row r="48" spans="1:17" ht="36.75" customHeight="1" x14ac:dyDescent="0.25">
      <c r="A48" s="29" t="s">
        <v>104</v>
      </c>
      <c r="B48" s="18" t="s">
        <v>0</v>
      </c>
      <c r="C48" s="18" t="s">
        <v>1</v>
      </c>
      <c r="D48" s="18" t="s">
        <v>2</v>
      </c>
      <c r="E48" s="18" t="s">
        <v>4</v>
      </c>
      <c r="F48" s="18" t="s">
        <v>3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  <c r="N48" s="9" t="s">
        <v>14</v>
      </c>
      <c r="O48" s="49" t="str">
        <f>+O42</f>
        <v>CUMPLIMIENTO</v>
      </c>
      <c r="P48" s="46" t="s">
        <v>12</v>
      </c>
      <c r="Q48" s="7" t="s">
        <v>15</v>
      </c>
    </row>
    <row r="49" spans="1:17" ht="30" x14ac:dyDescent="0.25">
      <c r="A49" s="59" t="s">
        <v>110</v>
      </c>
      <c r="B49" s="28"/>
      <c r="C49" s="28" t="s">
        <v>71</v>
      </c>
      <c r="D49" s="28"/>
      <c r="E49" s="28"/>
      <c r="F49" s="28"/>
      <c r="G49" s="28"/>
      <c r="H49" s="28"/>
      <c r="I49" s="28"/>
      <c r="J49" s="28"/>
      <c r="K49" s="28"/>
      <c r="L49" s="28"/>
      <c r="M49" s="30"/>
      <c r="N49" s="17" t="s">
        <v>95</v>
      </c>
      <c r="O49" s="47">
        <f t="shared" ref="O49:O54" si="26">+COUNTIF(B49:M49,"E")</f>
        <v>0</v>
      </c>
      <c r="P49" s="47">
        <f t="shared" ref="P49:P54" si="27">+COUNTIF(B49:M49,"E") + COUNTIF(B49:M49,"P")</f>
        <v>1</v>
      </c>
      <c r="Q49" s="17" t="s">
        <v>85</v>
      </c>
    </row>
    <row r="50" spans="1:17" ht="30" x14ac:dyDescent="0.25">
      <c r="A50" s="56" t="s">
        <v>111</v>
      </c>
      <c r="B50" s="16"/>
      <c r="C50" s="16"/>
      <c r="D50" s="16" t="s">
        <v>71</v>
      </c>
      <c r="E50" s="16"/>
      <c r="F50" s="16"/>
      <c r="G50" s="16"/>
      <c r="H50" s="16"/>
      <c r="I50" s="16"/>
      <c r="J50" s="16"/>
      <c r="K50" s="16"/>
      <c r="L50" s="16"/>
      <c r="M50" s="31"/>
      <c r="N50" s="17" t="s">
        <v>95</v>
      </c>
      <c r="O50" s="47">
        <f t="shared" si="26"/>
        <v>0</v>
      </c>
      <c r="P50" s="47">
        <f t="shared" si="27"/>
        <v>1</v>
      </c>
      <c r="Q50" s="17" t="s">
        <v>85</v>
      </c>
    </row>
    <row r="51" spans="1:17" ht="30" x14ac:dyDescent="0.25">
      <c r="A51" s="56" t="s">
        <v>112</v>
      </c>
      <c r="B51" s="38"/>
      <c r="C51" s="38"/>
      <c r="D51" s="38"/>
      <c r="E51" s="38"/>
      <c r="F51" s="38" t="s">
        <v>71</v>
      </c>
      <c r="G51" s="38"/>
      <c r="H51" s="38"/>
      <c r="I51" s="38"/>
      <c r="J51" s="38"/>
      <c r="K51" s="38"/>
      <c r="L51" s="38"/>
      <c r="M51" s="41"/>
      <c r="N51" s="17" t="s">
        <v>95</v>
      </c>
      <c r="O51" s="47">
        <f t="shared" si="26"/>
        <v>0</v>
      </c>
      <c r="P51" s="47">
        <f t="shared" si="27"/>
        <v>1</v>
      </c>
      <c r="Q51" s="17" t="s">
        <v>85</v>
      </c>
    </row>
    <row r="52" spans="1:17" ht="30" x14ac:dyDescent="0.25">
      <c r="A52" s="56" t="s">
        <v>113</v>
      </c>
      <c r="B52" s="16"/>
      <c r="C52" s="16"/>
      <c r="D52" s="16"/>
      <c r="E52" s="16"/>
      <c r="F52" s="16"/>
      <c r="G52" s="16" t="s">
        <v>71</v>
      </c>
      <c r="H52" s="16"/>
      <c r="I52" s="16"/>
      <c r="J52" s="16"/>
      <c r="K52" s="16"/>
      <c r="L52" s="16"/>
      <c r="M52" s="31"/>
      <c r="N52" s="17" t="s">
        <v>95</v>
      </c>
      <c r="O52" s="47">
        <f t="shared" si="26"/>
        <v>0</v>
      </c>
      <c r="P52" s="47">
        <f t="shared" si="27"/>
        <v>1</v>
      </c>
      <c r="Q52" s="17" t="s">
        <v>85</v>
      </c>
    </row>
    <row r="53" spans="1:17" ht="30" x14ac:dyDescent="0.25">
      <c r="A53" s="56" t="s">
        <v>134</v>
      </c>
      <c r="B53" s="16" t="s">
        <v>71</v>
      </c>
      <c r="C53" s="16" t="s">
        <v>71</v>
      </c>
      <c r="D53" s="16" t="s">
        <v>71</v>
      </c>
      <c r="E53" s="16" t="s">
        <v>71</v>
      </c>
      <c r="F53" s="16" t="s">
        <v>71</v>
      </c>
      <c r="G53" s="16" t="s">
        <v>71</v>
      </c>
      <c r="H53" s="16" t="s">
        <v>71</v>
      </c>
      <c r="I53" s="16" t="s">
        <v>71</v>
      </c>
      <c r="J53" s="16" t="s">
        <v>71</v>
      </c>
      <c r="K53" s="16" t="s">
        <v>71</v>
      </c>
      <c r="L53" s="16" t="s">
        <v>71</v>
      </c>
      <c r="M53" s="31" t="s">
        <v>71</v>
      </c>
      <c r="N53" s="17" t="s">
        <v>86</v>
      </c>
      <c r="O53" s="47">
        <f t="shared" si="26"/>
        <v>0</v>
      </c>
      <c r="P53" s="47">
        <f t="shared" si="27"/>
        <v>12</v>
      </c>
      <c r="Q53" s="17" t="s">
        <v>85</v>
      </c>
    </row>
    <row r="54" spans="1:17" ht="30" x14ac:dyDescent="0.25">
      <c r="A54" s="12" t="s">
        <v>119</v>
      </c>
      <c r="B54" s="16"/>
      <c r="C54" s="16"/>
      <c r="D54" s="16" t="s">
        <v>71</v>
      </c>
      <c r="E54" s="16"/>
      <c r="F54" s="16"/>
      <c r="G54" s="16"/>
      <c r="H54" s="16" t="s">
        <v>71</v>
      </c>
      <c r="I54" s="16"/>
      <c r="J54" s="16"/>
      <c r="K54" s="16"/>
      <c r="L54" s="16" t="s">
        <v>71</v>
      </c>
      <c r="M54" s="16"/>
      <c r="N54" s="17" t="s">
        <v>20</v>
      </c>
      <c r="O54" s="47">
        <f t="shared" si="26"/>
        <v>0</v>
      </c>
      <c r="P54" s="47">
        <f t="shared" si="27"/>
        <v>3</v>
      </c>
      <c r="Q54" s="17" t="s">
        <v>87</v>
      </c>
    </row>
    <row r="55" spans="1:17" ht="31.5" customHeight="1" x14ac:dyDescent="0.25">
      <c r="A55" s="29" t="s">
        <v>18</v>
      </c>
      <c r="B55" s="18" t="s">
        <v>0</v>
      </c>
      <c r="C55" s="18" t="s">
        <v>1</v>
      </c>
      <c r="D55" s="18" t="s">
        <v>2</v>
      </c>
      <c r="E55" s="18" t="s">
        <v>4</v>
      </c>
      <c r="F55" s="18" t="s">
        <v>3</v>
      </c>
      <c r="G55" s="18" t="s">
        <v>5</v>
      </c>
      <c r="H55" s="18" t="s">
        <v>6</v>
      </c>
      <c r="I55" s="18" t="s">
        <v>7</v>
      </c>
      <c r="J55" s="18" t="s">
        <v>8</v>
      </c>
      <c r="K55" s="18" t="s">
        <v>9</v>
      </c>
      <c r="L55" s="18" t="s">
        <v>10</v>
      </c>
      <c r="M55" s="18" t="s">
        <v>11</v>
      </c>
      <c r="N55" s="9" t="s">
        <v>14</v>
      </c>
      <c r="O55" s="49" t="str">
        <f>+O48</f>
        <v>CUMPLIMIENTO</v>
      </c>
      <c r="P55" s="46" t="s">
        <v>12</v>
      </c>
      <c r="Q55" s="7" t="s">
        <v>15</v>
      </c>
    </row>
    <row r="56" spans="1:17" ht="24" customHeight="1" x14ac:dyDescent="0.25">
      <c r="A56" s="106" t="s">
        <v>130</v>
      </c>
      <c r="B56" s="28"/>
      <c r="C56" s="28"/>
      <c r="D56" s="28"/>
      <c r="E56" s="28" t="s">
        <v>71</v>
      </c>
      <c r="F56" s="28"/>
      <c r="G56" s="40"/>
      <c r="H56" s="28"/>
      <c r="I56" s="28"/>
      <c r="J56" s="28"/>
      <c r="K56" s="28"/>
      <c r="L56" s="28"/>
      <c r="M56" s="30"/>
      <c r="N56" s="17" t="s">
        <v>92</v>
      </c>
      <c r="O56" s="47">
        <f t="shared" ref="O56" si="28">+COUNTIF(B56:M56,"E")</f>
        <v>0</v>
      </c>
      <c r="P56" s="47">
        <f t="shared" ref="P56" si="29">+COUNTIF(B56:M56,"E") + COUNTIF(B56:M56,"P")</f>
        <v>1</v>
      </c>
      <c r="Q56" s="17" t="s">
        <v>85</v>
      </c>
    </row>
    <row r="57" spans="1:17" ht="28.5" customHeight="1" x14ac:dyDescent="0.25">
      <c r="A57" s="105" t="s">
        <v>131</v>
      </c>
      <c r="B57" s="16"/>
      <c r="C57" s="16"/>
      <c r="D57" s="16"/>
      <c r="E57" s="16"/>
      <c r="F57" s="16" t="s">
        <v>71</v>
      </c>
      <c r="G57" s="38"/>
      <c r="H57" s="16" t="s">
        <v>71</v>
      </c>
      <c r="I57" s="16"/>
      <c r="J57" s="16" t="s">
        <v>71</v>
      </c>
      <c r="K57" s="16"/>
      <c r="L57" s="16"/>
      <c r="M57" s="31"/>
      <c r="N57" s="17" t="s">
        <v>92</v>
      </c>
      <c r="O57" s="47">
        <f t="shared" ref="O57:O58" si="30">+COUNTIF(B57:M57,"E")</f>
        <v>0</v>
      </c>
      <c r="P57" s="47">
        <f t="shared" ref="P57:P58" si="31">+COUNTIF(B57:M57,"E") + COUNTIF(B57:M57,"P")</f>
        <v>3</v>
      </c>
      <c r="Q57" s="17" t="s">
        <v>72</v>
      </c>
    </row>
    <row r="58" spans="1:17" ht="24" customHeight="1" x14ac:dyDescent="0.25">
      <c r="A58" s="105" t="s">
        <v>114</v>
      </c>
      <c r="B58" s="16"/>
      <c r="C58" s="16"/>
      <c r="D58" s="16"/>
      <c r="E58" s="16"/>
      <c r="F58" s="16"/>
      <c r="G58" s="16"/>
      <c r="H58" s="16"/>
      <c r="I58" s="16"/>
      <c r="J58" s="16"/>
      <c r="K58" s="38" t="s">
        <v>71</v>
      </c>
      <c r="L58" s="16"/>
      <c r="M58" s="31"/>
      <c r="N58" s="17" t="s">
        <v>92</v>
      </c>
      <c r="O58" s="47">
        <f t="shared" si="30"/>
        <v>0</v>
      </c>
      <c r="P58" s="47">
        <f t="shared" si="31"/>
        <v>1</v>
      </c>
      <c r="Q58" s="17" t="s">
        <v>73</v>
      </c>
    </row>
    <row r="59" spans="1:17" ht="30" x14ac:dyDescent="0.25">
      <c r="A59" s="92" t="s">
        <v>151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4"/>
      <c r="O59" s="49" t="s">
        <v>90</v>
      </c>
      <c r="P59" s="51" t="s">
        <v>12</v>
      </c>
      <c r="Q59" s="21" t="s">
        <v>91</v>
      </c>
    </row>
    <row r="60" spans="1:17" ht="28.5" customHeight="1" x14ac:dyDescent="0.25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7"/>
      <c r="O60" s="45">
        <f>SUM(O9:O58)</f>
        <v>0</v>
      </c>
      <c r="P60" s="45">
        <f>+SUM(P9:P58)</f>
        <v>81</v>
      </c>
      <c r="Q60" s="50">
        <f>+(O60/P60)*100%</f>
        <v>0</v>
      </c>
    </row>
    <row r="61" spans="1:17" ht="22.5" customHeight="1" x14ac:dyDescent="0.25">
      <c r="A61" s="53" t="s">
        <v>98</v>
      </c>
      <c r="B61" s="18" t="s">
        <v>0</v>
      </c>
      <c r="C61" s="18" t="s">
        <v>1</v>
      </c>
      <c r="D61" s="18" t="s">
        <v>2</v>
      </c>
      <c r="E61" s="18" t="s">
        <v>4</v>
      </c>
      <c r="F61" s="18" t="s">
        <v>3</v>
      </c>
      <c r="G61" s="18" t="s">
        <v>5</v>
      </c>
      <c r="H61" s="18" t="s">
        <v>6</v>
      </c>
      <c r="I61" s="18" t="s">
        <v>7</v>
      </c>
      <c r="J61" s="18" t="s">
        <v>8</v>
      </c>
      <c r="K61" s="18" t="s">
        <v>9</v>
      </c>
      <c r="L61" s="18" t="s">
        <v>10</v>
      </c>
      <c r="M61" s="18" t="s">
        <v>11</v>
      </c>
      <c r="N61" s="89"/>
      <c r="O61" s="89"/>
      <c r="P61" s="89"/>
      <c r="Q61" s="89"/>
    </row>
    <row r="62" spans="1:17" x14ac:dyDescent="0.25">
      <c r="A62" s="107" t="s">
        <v>96</v>
      </c>
      <c r="B62" s="108">
        <f>+COUNTIF(B10:B58,"P") + COUNTIF(B10:B58,"E")</f>
        <v>5</v>
      </c>
      <c r="C62" s="108">
        <f>+COUNTIF(C10:C58,"P") + COUNTIF(C10:C58,"E")</f>
        <v>8</v>
      </c>
      <c r="D62" s="108">
        <f>+COUNTIF(D10:D58,"P") + COUNTIF(D10:D58,"E")</f>
        <v>8</v>
      </c>
      <c r="E62" s="108">
        <f>+COUNTIF(E10:E58,"P") + COUNTIF(E10:E58,"E")</f>
        <v>8</v>
      </c>
      <c r="F62" s="108">
        <f>+COUNTIF(F10:F58,"P") + COUNTIF(F10:F58,"E")</f>
        <v>9</v>
      </c>
      <c r="G62" s="108">
        <f>+COUNTIF(G10:G58,"P") + COUNTIF(G10:G58,"E")</f>
        <v>7</v>
      </c>
      <c r="H62" s="108">
        <f>+COUNTIF(H10:H58,"P") + COUNTIF(H10:H58,"E")</f>
        <v>6</v>
      </c>
      <c r="I62" s="108">
        <f>+COUNTIF(I10:I58,"P") + COUNTIF(I10:I58,"E")</f>
        <v>5</v>
      </c>
      <c r="J62" s="108">
        <f>+COUNTIF(J10:J58,"P") + COUNTIF(J10:J58,"E")</f>
        <v>7</v>
      </c>
      <c r="K62" s="108">
        <f>+COUNTIF(K10:K58,"P") + COUNTIF(K10:K58,"E")</f>
        <v>6</v>
      </c>
      <c r="L62" s="108">
        <f>+COUNTIF(L10:L58,"P") + COUNTIF(L10:L58,"E")</f>
        <v>7</v>
      </c>
      <c r="M62" s="108">
        <f>+COUNTIF(M10:M58,"P") + COUNTIF(M10:M58,"E")</f>
        <v>5</v>
      </c>
      <c r="N62" s="90"/>
      <c r="O62" s="90"/>
      <c r="P62" s="90"/>
      <c r="Q62" s="90"/>
    </row>
    <row r="63" spans="1:17" x14ac:dyDescent="0.25">
      <c r="A63" s="107" t="s">
        <v>97</v>
      </c>
      <c r="B63" s="108">
        <f>+COUNTIF(B10:B58,"E")</f>
        <v>0</v>
      </c>
      <c r="C63" s="108">
        <f>+COUNTIF(C10:C58,"E")</f>
        <v>0</v>
      </c>
      <c r="D63" s="108">
        <f>+COUNTIF(D10:D58,"E")</f>
        <v>0</v>
      </c>
      <c r="E63" s="108">
        <f>+COUNTIF(E10:E58,"E")</f>
        <v>0</v>
      </c>
      <c r="F63" s="108">
        <f>+COUNTIF(F10:F58,"E")</f>
        <v>0</v>
      </c>
      <c r="G63" s="108">
        <f>+COUNTIF(G10:G58,"E")</f>
        <v>0</v>
      </c>
      <c r="H63" s="108">
        <f>+COUNTIF(H10:H58,"E")</f>
        <v>0</v>
      </c>
      <c r="I63" s="108">
        <f>+COUNTIF(I10:I58,"E")</f>
        <v>0</v>
      </c>
      <c r="J63" s="108">
        <f>+COUNTIF(J10:J58,"E")</f>
        <v>0</v>
      </c>
      <c r="K63" s="108">
        <f>+COUNTIF(K10:K58,"E")</f>
        <v>0</v>
      </c>
      <c r="L63" s="108">
        <f>+COUNTIF(L10:L58,"E")</f>
        <v>0</v>
      </c>
      <c r="M63" s="108">
        <f>+COUNTIF(M10:M58,"E")</f>
        <v>0</v>
      </c>
      <c r="N63" s="90"/>
      <c r="O63" s="90"/>
      <c r="P63" s="90"/>
      <c r="Q63" s="90"/>
    </row>
    <row r="64" spans="1:17" x14ac:dyDescent="0.25">
      <c r="A64" s="107" t="s">
        <v>102</v>
      </c>
      <c r="B64" s="108">
        <f>+B62</f>
        <v>5</v>
      </c>
      <c r="C64" s="108">
        <f t="shared" ref="C64:M64" si="32">+B64+C62</f>
        <v>13</v>
      </c>
      <c r="D64" s="108">
        <f t="shared" si="32"/>
        <v>21</v>
      </c>
      <c r="E64" s="108">
        <f t="shared" si="32"/>
        <v>29</v>
      </c>
      <c r="F64" s="108">
        <f t="shared" si="32"/>
        <v>38</v>
      </c>
      <c r="G64" s="108">
        <f t="shared" si="32"/>
        <v>45</v>
      </c>
      <c r="H64" s="108">
        <f t="shared" si="32"/>
        <v>51</v>
      </c>
      <c r="I64" s="108">
        <f t="shared" si="32"/>
        <v>56</v>
      </c>
      <c r="J64" s="108">
        <f t="shared" si="32"/>
        <v>63</v>
      </c>
      <c r="K64" s="108">
        <f t="shared" si="32"/>
        <v>69</v>
      </c>
      <c r="L64" s="108">
        <f t="shared" si="32"/>
        <v>76</v>
      </c>
      <c r="M64" s="108">
        <f t="shared" si="32"/>
        <v>81</v>
      </c>
      <c r="N64" s="90"/>
      <c r="O64" s="90"/>
      <c r="P64" s="90"/>
      <c r="Q64" s="90"/>
    </row>
    <row r="65" spans="1:17" x14ac:dyDescent="0.25">
      <c r="A65" s="107" t="s">
        <v>103</v>
      </c>
      <c r="B65" s="108">
        <f>+B63</f>
        <v>0</v>
      </c>
      <c r="C65" s="108">
        <f t="shared" ref="C65:M65" si="33">+B65+C63</f>
        <v>0</v>
      </c>
      <c r="D65" s="108">
        <f t="shared" si="33"/>
        <v>0</v>
      </c>
      <c r="E65" s="108">
        <f t="shared" si="33"/>
        <v>0</v>
      </c>
      <c r="F65" s="108">
        <f t="shared" si="33"/>
        <v>0</v>
      </c>
      <c r="G65" s="108">
        <f t="shared" si="33"/>
        <v>0</v>
      </c>
      <c r="H65" s="108">
        <f t="shared" si="33"/>
        <v>0</v>
      </c>
      <c r="I65" s="108">
        <f t="shared" si="33"/>
        <v>0</v>
      </c>
      <c r="J65" s="108">
        <f t="shared" si="33"/>
        <v>0</v>
      </c>
      <c r="K65" s="108">
        <f t="shared" si="33"/>
        <v>0</v>
      </c>
      <c r="L65" s="108">
        <f t="shared" si="33"/>
        <v>0</v>
      </c>
      <c r="M65" s="108">
        <f t="shared" si="33"/>
        <v>0</v>
      </c>
      <c r="N65" s="90"/>
      <c r="O65" s="90"/>
      <c r="P65" s="90"/>
      <c r="Q65" s="90"/>
    </row>
    <row r="66" spans="1:17" x14ac:dyDescent="0.25">
      <c r="A66" s="107" t="s">
        <v>99</v>
      </c>
      <c r="B66" s="109">
        <f>+B64/$M$64</f>
        <v>6.1728395061728392E-2</v>
      </c>
      <c r="C66" s="109">
        <f t="shared" ref="C66:M66" si="34">+C64/$M$64</f>
        <v>0.16049382716049382</v>
      </c>
      <c r="D66" s="109">
        <f t="shared" si="34"/>
        <v>0.25925925925925924</v>
      </c>
      <c r="E66" s="109">
        <f t="shared" si="34"/>
        <v>0.35802469135802467</v>
      </c>
      <c r="F66" s="109">
        <f t="shared" si="34"/>
        <v>0.46913580246913578</v>
      </c>
      <c r="G66" s="109">
        <f t="shared" si="34"/>
        <v>0.55555555555555558</v>
      </c>
      <c r="H66" s="109">
        <f t="shared" si="34"/>
        <v>0.62962962962962965</v>
      </c>
      <c r="I66" s="109">
        <f t="shared" si="34"/>
        <v>0.69135802469135799</v>
      </c>
      <c r="J66" s="109">
        <f t="shared" si="34"/>
        <v>0.77777777777777779</v>
      </c>
      <c r="K66" s="109">
        <f t="shared" si="34"/>
        <v>0.85185185185185186</v>
      </c>
      <c r="L66" s="109">
        <f t="shared" si="34"/>
        <v>0.93827160493827155</v>
      </c>
      <c r="M66" s="109">
        <f t="shared" si="34"/>
        <v>1</v>
      </c>
      <c r="N66" s="90"/>
      <c r="O66" s="90"/>
      <c r="P66" s="90"/>
      <c r="Q66" s="90"/>
    </row>
    <row r="67" spans="1:17" x14ac:dyDescent="0.25">
      <c r="A67" s="107" t="s">
        <v>100</v>
      </c>
      <c r="B67" s="109">
        <f>+B65/$M$64</f>
        <v>0</v>
      </c>
      <c r="C67" s="109">
        <f t="shared" ref="C67:M67" si="35">+C65/$M$64</f>
        <v>0</v>
      </c>
      <c r="D67" s="109">
        <f t="shared" si="35"/>
        <v>0</v>
      </c>
      <c r="E67" s="109">
        <f t="shared" si="35"/>
        <v>0</v>
      </c>
      <c r="F67" s="109">
        <f t="shared" si="35"/>
        <v>0</v>
      </c>
      <c r="G67" s="109">
        <f t="shared" si="35"/>
        <v>0</v>
      </c>
      <c r="H67" s="109">
        <f t="shared" si="35"/>
        <v>0</v>
      </c>
      <c r="I67" s="109">
        <f t="shared" si="35"/>
        <v>0</v>
      </c>
      <c r="J67" s="109">
        <f t="shared" si="35"/>
        <v>0</v>
      </c>
      <c r="K67" s="109">
        <f t="shared" si="35"/>
        <v>0</v>
      </c>
      <c r="L67" s="109">
        <f t="shared" si="35"/>
        <v>0</v>
      </c>
      <c r="M67" s="109">
        <f t="shared" si="35"/>
        <v>0</v>
      </c>
      <c r="N67" s="90"/>
      <c r="O67" s="90"/>
      <c r="P67" s="90"/>
      <c r="Q67" s="90"/>
    </row>
    <row r="68" spans="1:17" x14ac:dyDescent="0.25">
      <c r="A68" s="52" t="s">
        <v>101</v>
      </c>
      <c r="B68" s="54">
        <f>+B66-B67</f>
        <v>6.1728395061728392E-2</v>
      </c>
      <c r="C68" s="54">
        <f t="shared" ref="C68:M68" si="36">+C66-C67</f>
        <v>0.16049382716049382</v>
      </c>
      <c r="D68" s="54">
        <f t="shared" si="36"/>
        <v>0.25925925925925924</v>
      </c>
      <c r="E68" s="54">
        <f t="shared" si="36"/>
        <v>0.35802469135802467</v>
      </c>
      <c r="F68" s="54">
        <f t="shared" si="36"/>
        <v>0.46913580246913578</v>
      </c>
      <c r="G68" s="54">
        <f t="shared" si="36"/>
        <v>0.55555555555555558</v>
      </c>
      <c r="H68" s="54">
        <f t="shared" si="36"/>
        <v>0.62962962962962965</v>
      </c>
      <c r="I68" s="54">
        <f t="shared" si="36"/>
        <v>0.69135802469135799</v>
      </c>
      <c r="J68" s="54">
        <f t="shared" si="36"/>
        <v>0.77777777777777779</v>
      </c>
      <c r="K68" s="54">
        <f t="shared" si="36"/>
        <v>0.85185185185185186</v>
      </c>
      <c r="L68" s="54">
        <f t="shared" si="36"/>
        <v>0.93827160493827155</v>
      </c>
      <c r="M68" s="54">
        <f t="shared" si="36"/>
        <v>1</v>
      </c>
      <c r="N68" s="90"/>
      <c r="O68" s="90"/>
      <c r="P68" s="90"/>
      <c r="Q68" s="90"/>
    </row>
    <row r="69" spans="1:17" x14ac:dyDescent="0.25">
      <c r="A69" s="91" t="s">
        <v>61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0"/>
      <c r="O69" s="90"/>
      <c r="P69" s="90"/>
      <c r="Q69" s="90"/>
    </row>
    <row r="70" spans="1:17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0"/>
      <c r="O70" s="90"/>
      <c r="P70" s="90"/>
      <c r="Q70" s="90"/>
    </row>
    <row r="71" spans="1:17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0"/>
      <c r="O71" s="90"/>
      <c r="P71" s="90"/>
      <c r="Q71" s="90"/>
    </row>
    <row r="72" spans="1:17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0"/>
      <c r="O72" s="90"/>
      <c r="P72" s="90"/>
      <c r="Q72" s="90"/>
    </row>
  </sheetData>
  <mergeCells count="19">
    <mergeCell ref="O9:O10"/>
    <mergeCell ref="P9:P10"/>
    <mergeCell ref="Q9:Q10"/>
    <mergeCell ref="N61:Q72"/>
    <mergeCell ref="A69:M72"/>
    <mergeCell ref="A59:N60"/>
    <mergeCell ref="B9:G9"/>
    <mergeCell ref="H9:M9"/>
    <mergeCell ref="N9:N10"/>
    <mergeCell ref="A1:A3"/>
    <mergeCell ref="P1:Q1"/>
    <mergeCell ref="P2:Q2"/>
    <mergeCell ref="P3:Q3"/>
    <mergeCell ref="B1:O3"/>
    <mergeCell ref="A4:A5"/>
    <mergeCell ref="A6:A7"/>
    <mergeCell ref="B6:Q7"/>
    <mergeCell ref="B4:Q5"/>
    <mergeCell ref="B8:Q8"/>
  </mergeCells>
  <conditionalFormatting sqref="B11:M12">
    <cfRule type="containsText" dxfId="9" priority="15" operator="containsText" text="E">
      <formula>NOT(ISERROR(SEARCH("E",B11)))</formula>
    </cfRule>
    <cfRule type="containsText" dxfId="8" priority="16" operator="containsText" text="P">
      <formula>NOT(ISERROR(SEARCH("P",B11)))</formula>
    </cfRule>
  </conditionalFormatting>
  <conditionalFormatting sqref="B14:M14 B16:M16 B18:M18 B20:M20 B22:M23 B30:M33 B38:M39 B41:M41 B56:M58 B62:M68 B73:M1048576 B35:M36">
    <cfRule type="containsText" dxfId="7" priority="55" operator="containsText" text="E">
      <formula>NOT(ISERROR(SEARCH("E",B14)))</formula>
    </cfRule>
    <cfRule type="containsText" dxfId="6" priority="56" operator="containsText" text="P">
      <formula>NOT(ISERROR(SEARCH("P",B14)))</formula>
    </cfRule>
  </conditionalFormatting>
  <conditionalFormatting sqref="B25:M28">
    <cfRule type="containsText" dxfId="5" priority="1" operator="containsText" text="E">
      <formula>NOT(ISERROR(SEARCH("E",B25)))</formula>
    </cfRule>
    <cfRule type="containsText" dxfId="4" priority="2" operator="containsText" text="P">
      <formula>NOT(ISERROR(SEARCH("P",B25)))</formula>
    </cfRule>
  </conditionalFormatting>
  <conditionalFormatting sqref="B43:M47">
    <cfRule type="containsText" dxfId="3" priority="7" operator="containsText" text="E">
      <formula>NOT(ISERROR(SEARCH("E",B43)))</formula>
    </cfRule>
    <cfRule type="containsText" dxfId="2" priority="8" operator="containsText" text="P">
      <formula>NOT(ISERROR(SEARCH("P",B43)))</formula>
    </cfRule>
  </conditionalFormatting>
  <conditionalFormatting sqref="B49:M54">
    <cfRule type="containsText" dxfId="1" priority="49" operator="containsText" text="E">
      <formula>NOT(ISERROR(SEARCH("E",B49)))</formula>
    </cfRule>
    <cfRule type="containsText" dxfId="0" priority="50" operator="containsText" text="P">
      <formula>NOT(ISERROR(SEARCH("P",B49)))</formula>
    </cfRule>
  </conditionalFormatting>
  <pageMargins left="0.7" right="0.7" top="0.75" bottom="0.75" header="0.3" footer="0.3"/>
  <pageSetup scale="45" orientation="landscape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opLeftCell="A7" workbookViewId="0">
      <selection activeCell="C4" sqref="C4"/>
    </sheetView>
  </sheetViews>
  <sheetFormatPr baseColWidth="10" defaultRowHeight="15" x14ac:dyDescent="0.25"/>
  <cols>
    <col min="1" max="1" width="13.28515625" customWidth="1"/>
    <col min="2" max="2" width="37.140625" customWidth="1"/>
    <col min="3" max="3" width="22.5703125" customWidth="1"/>
    <col min="4" max="4" width="28.7109375" customWidth="1"/>
    <col min="5" max="5" width="26.42578125" customWidth="1"/>
    <col min="6" max="6" width="17.28515625" customWidth="1"/>
  </cols>
  <sheetData>
    <row r="1" spans="1:6" x14ac:dyDescent="0.25">
      <c r="A1" s="100"/>
      <c r="B1" s="101" t="s">
        <v>60</v>
      </c>
      <c r="C1" s="101"/>
      <c r="D1" s="101"/>
      <c r="E1" s="101"/>
      <c r="F1" s="102"/>
    </row>
    <row r="2" spans="1:6" ht="39" customHeight="1" x14ac:dyDescent="0.25">
      <c r="A2" s="100"/>
      <c r="B2" s="103"/>
      <c r="C2" s="103"/>
      <c r="D2" s="103"/>
      <c r="E2" s="103"/>
      <c r="F2" s="104"/>
    </row>
    <row r="3" spans="1:6" ht="38.25" customHeight="1" x14ac:dyDescent="0.25">
      <c r="A3" s="18" t="s">
        <v>21</v>
      </c>
      <c r="B3" s="25" t="s">
        <v>23</v>
      </c>
      <c r="C3" s="25" t="s">
        <v>24</v>
      </c>
      <c r="D3" s="25" t="s">
        <v>25</v>
      </c>
      <c r="E3" s="25" t="s">
        <v>26</v>
      </c>
      <c r="F3" s="18" t="s">
        <v>27</v>
      </c>
    </row>
    <row r="4" spans="1:6" ht="120.75" customHeight="1" x14ac:dyDescent="0.25">
      <c r="A4" s="20" t="s">
        <v>22</v>
      </c>
      <c r="B4" s="15" t="s">
        <v>30</v>
      </c>
      <c r="C4" s="15" t="s">
        <v>28</v>
      </c>
      <c r="D4" s="15" t="s">
        <v>29</v>
      </c>
      <c r="E4" s="19" t="s">
        <v>31</v>
      </c>
      <c r="F4" s="26">
        <v>1</v>
      </c>
    </row>
    <row r="5" spans="1:6" ht="99.75" customHeight="1" x14ac:dyDescent="0.25">
      <c r="A5" s="21" t="s">
        <v>32</v>
      </c>
      <c r="B5" s="8" t="s">
        <v>35</v>
      </c>
      <c r="C5" s="8" t="s">
        <v>33</v>
      </c>
      <c r="D5" s="14" t="s">
        <v>34</v>
      </c>
      <c r="E5" s="17" t="s">
        <v>36</v>
      </c>
      <c r="F5" s="26">
        <v>1</v>
      </c>
    </row>
    <row r="6" spans="1:6" ht="63.75" customHeight="1" x14ac:dyDescent="0.25">
      <c r="A6" s="22" t="s">
        <v>37</v>
      </c>
      <c r="B6" s="6" t="s">
        <v>38</v>
      </c>
      <c r="C6" s="16" t="s">
        <v>39</v>
      </c>
      <c r="D6" s="16" t="s">
        <v>40</v>
      </c>
      <c r="E6" s="14" t="s">
        <v>31</v>
      </c>
      <c r="F6" s="26">
        <v>1</v>
      </c>
    </row>
    <row r="7" spans="1:6" ht="67.5" customHeight="1" x14ac:dyDescent="0.25">
      <c r="A7" s="21" t="s">
        <v>41</v>
      </c>
      <c r="B7" s="8" t="s">
        <v>42</v>
      </c>
      <c r="C7" s="8" t="s">
        <v>43</v>
      </c>
      <c r="D7" s="16" t="s">
        <v>44</v>
      </c>
      <c r="E7" s="14" t="s">
        <v>45</v>
      </c>
      <c r="F7" s="26">
        <v>1</v>
      </c>
    </row>
    <row r="8" spans="1:6" ht="76.5" customHeight="1" x14ac:dyDescent="0.25">
      <c r="A8" s="23" t="s">
        <v>49</v>
      </c>
      <c r="B8" s="8" t="s">
        <v>46</v>
      </c>
      <c r="C8" s="8" t="s">
        <v>64</v>
      </c>
      <c r="D8" s="8" t="s">
        <v>47</v>
      </c>
      <c r="E8" s="17" t="s">
        <v>48</v>
      </c>
      <c r="F8" s="26">
        <v>1</v>
      </c>
    </row>
    <row r="9" spans="1:6" ht="53.25" customHeight="1" x14ac:dyDescent="0.25">
      <c r="A9" s="24" t="s">
        <v>50</v>
      </c>
      <c r="B9" s="8" t="s">
        <v>51</v>
      </c>
      <c r="C9" s="6" t="s">
        <v>33</v>
      </c>
      <c r="D9" s="5" t="s">
        <v>52</v>
      </c>
      <c r="E9" s="6" t="s">
        <v>53</v>
      </c>
      <c r="F9" s="26">
        <v>1</v>
      </c>
    </row>
    <row r="10" spans="1:6" ht="45" customHeight="1" x14ac:dyDescent="0.25">
      <c r="A10" s="24" t="s">
        <v>54</v>
      </c>
      <c r="B10" s="6" t="s">
        <v>55</v>
      </c>
      <c r="C10" s="6" t="s">
        <v>33</v>
      </c>
      <c r="D10" s="5" t="s">
        <v>56</v>
      </c>
      <c r="E10" s="5" t="s">
        <v>31</v>
      </c>
      <c r="F10" s="26">
        <v>1</v>
      </c>
    </row>
    <row r="11" spans="1:6" ht="71.25" customHeight="1" x14ac:dyDescent="0.25">
      <c r="A11" s="24" t="s">
        <v>57</v>
      </c>
      <c r="B11" s="8" t="s">
        <v>62</v>
      </c>
      <c r="C11" s="12" t="s">
        <v>58</v>
      </c>
      <c r="D11" s="13" t="s">
        <v>59</v>
      </c>
      <c r="E11" s="16" t="s">
        <v>63</v>
      </c>
      <c r="F11" s="26">
        <v>1</v>
      </c>
    </row>
  </sheetData>
  <mergeCells count="2">
    <mergeCell ref="A1:A2"/>
    <mergeCell ref="B1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TRABAJO 2026</vt:lpstr>
      <vt:lpstr>CRONOGRAMA  JORNADA COCOLA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Eanchique</dc:creator>
  <cp:lastModifiedBy>MATIAS</cp:lastModifiedBy>
  <cp:lastPrinted>2019-04-24T16:23:08Z</cp:lastPrinted>
  <dcterms:created xsi:type="dcterms:W3CDTF">2015-08-19T20:13:08Z</dcterms:created>
  <dcterms:modified xsi:type="dcterms:W3CDTF">2026-01-27T20:52:55Z</dcterms:modified>
</cp:coreProperties>
</file>