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6.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7.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8.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9.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10.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drawings/drawing11.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drawings/drawing12.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3.xml" ContentType="application/vnd.openxmlformats-officedocument.drawing+xml"/>
  <Override PartName="/xl/comments12.xml" ContentType="application/vnd.openxmlformats-officedocument.spreadsheetml.comments+xml"/>
  <Override PartName="/xl/threadedComments/threadedComment12.xml" ContentType="application/vnd.ms-excel.threadedcomments+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fileSharing readOnlyRecommended="1"/>
  <workbookPr defaultThemeVersion="166925"/>
  <mc:AlternateContent xmlns:mc="http://schemas.openxmlformats.org/markup-compatibility/2006">
    <mc:Choice Requires="x15">
      <x15ac:absPath xmlns:x15ac="http://schemas.microsoft.com/office/spreadsheetml/2010/11/ac" url="/Users/angeldiaz/Downloads/"/>
    </mc:Choice>
  </mc:AlternateContent>
  <xr:revisionPtr revIDLastSave="0" documentId="8_{D5C68CA1-468C-F840-B2EF-FBA6E4CDA960}" xr6:coauthVersionLast="47" xr6:coauthVersionMax="47" xr10:uidLastSave="{00000000-0000-0000-0000-000000000000}"/>
  <bookViews>
    <workbookView xWindow="540" yWindow="1160" windowWidth="28860" windowHeight="15880" activeTab="2" xr2:uid="{8E9D37DD-DBC6-473B-A715-47DD8B8B3F63}"/>
  </bookViews>
  <sheets>
    <sheet name="CONSOLIDADO V2" sheetId="56" r:id="rId1"/>
    <sheet name="GRAFICAS" sheetId="57" state="hidden" r:id="rId2"/>
    <sheet name="GESTIÓN DE DIRECCIÓN" sheetId="48" r:id="rId3"/>
    <sheet name="GESTIÓN DE PLANEACIÓN" sheetId="47" r:id="rId4"/>
    <sheet name="INVESTIGACIÓN Y EDUCACIÓN" sheetId="49" r:id="rId5"/>
    <sheet name="EVALUAC, CTROL Y SEG AMBIENTAL" sheetId="46" r:id="rId6"/>
    <sheet name="GESTION ADTIVA Y FINANCIERA" sheetId="44" r:id="rId7"/>
    <sheet name="GESTIÓN JURÍDICA" sheetId="50" r:id="rId8"/>
    <sheet name="GESTIÓN CONTRACTUAL" sheetId="51" r:id="rId9"/>
    <sheet name="GESTIÓN DEL TALENTO HUMANO" sheetId="41" r:id="rId10"/>
    <sheet name="TIC" sheetId="52" r:id="rId11"/>
    <sheet name="SERVICIOS AL CIUDADANO" sheetId="45" r:id="rId12"/>
    <sheet name="GESTIÓN DOCUMENTAL" sheetId="55" r:id="rId13"/>
    <sheet name="SEGUIMIENTO Y EVALUACIÓN" sheetId="54" r:id="rId14"/>
    <sheet name="RIESGO INHERENTE" sheetId="24" r:id="rId15"/>
    <sheet name="RIESGO RESIDUAL" sheetId="25" r:id="rId1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56" l="1"/>
  <c r="E17" i="56"/>
  <c r="F17" i="56"/>
  <c r="G17" i="56"/>
  <c r="E16" i="56"/>
  <c r="F16" i="56"/>
  <c r="G16" i="56"/>
  <c r="D16" i="56"/>
  <c r="E15" i="56"/>
  <c r="F15" i="56"/>
  <c r="G15" i="56"/>
  <c r="D15" i="56"/>
  <c r="E14" i="56"/>
  <c r="F14" i="56"/>
  <c r="G14" i="56"/>
  <c r="D14" i="56"/>
  <c r="E13" i="56"/>
  <c r="F13" i="56"/>
  <c r="G13" i="56"/>
  <c r="D13" i="56"/>
  <c r="E12" i="56"/>
  <c r="F12" i="56"/>
  <c r="G12" i="56"/>
  <c r="D12" i="56"/>
  <c r="D17" i="56" s="1"/>
  <c r="E11" i="56"/>
  <c r="F11" i="56"/>
  <c r="G11" i="56"/>
  <c r="D11" i="56"/>
  <c r="E10" i="56"/>
  <c r="F10" i="56"/>
  <c r="G10" i="56"/>
  <c r="D10" i="56"/>
  <c r="E9" i="56"/>
  <c r="F9" i="56"/>
  <c r="G9" i="56"/>
  <c r="D9" i="56"/>
  <c r="E8" i="56"/>
  <c r="F8" i="56"/>
  <c r="G8" i="56"/>
  <c r="D8" i="56"/>
  <c r="E7" i="56"/>
  <c r="F7" i="56"/>
  <c r="G7" i="56"/>
  <c r="D7" i="56"/>
  <c r="E6" i="56"/>
  <c r="F6" i="56"/>
  <c r="G6" i="56"/>
  <c r="D6" i="56"/>
  <c r="E5" i="56"/>
  <c r="F5" i="56"/>
  <c r="G5" i="56"/>
  <c r="D5" i="56"/>
  <c r="BU16" i="54"/>
  <c r="BU12" i="55"/>
  <c r="BT12" i="55"/>
  <c r="BS12" i="55"/>
  <c r="BR12" i="55"/>
  <c r="BU12" i="45"/>
  <c r="BT11" i="52"/>
  <c r="BU11" i="52"/>
  <c r="BS14" i="41"/>
  <c r="BT14" i="41"/>
  <c r="BU14" i="41"/>
  <c r="BR14" i="41"/>
  <c r="BU22" i="51"/>
  <c r="BU16" i="50"/>
  <c r="BU20" i="44"/>
  <c r="BU14" i="46"/>
  <c r="BU12" i="47"/>
  <c r="BU12" i="49"/>
  <c r="BS12" i="48"/>
  <c r="BT12" i="48"/>
  <c r="BU12" i="48"/>
  <c r="BR12" i="48"/>
  <c r="BT12" i="47"/>
  <c r="BT12" i="49"/>
  <c r="BS12" i="45"/>
  <c r="BT12" i="45"/>
  <c r="BR12" i="45"/>
  <c r="BS11" i="52"/>
  <c r="BR11" i="52"/>
  <c r="BT22" i="51"/>
  <c r="BS22" i="51"/>
  <c r="BR22" i="51"/>
  <c r="BT16" i="50"/>
  <c r="BS16" i="50"/>
  <c r="BR16" i="50"/>
  <c r="BT20" i="44"/>
  <c r="BS20" i="44"/>
  <c r="BR20" i="44"/>
  <c r="BT14" i="46"/>
  <c r="BS14" i="46"/>
  <c r="BR14" i="46"/>
  <c r="BS12" i="49"/>
  <c r="BR12" i="49"/>
  <c r="BS12" i="47"/>
  <c r="BR12" i="47"/>
  <c r="BT16" i="54"/>
  <c r="BS16" i="54"/>
  <c r="BR16" i="54"/>
  <c r="BI8" i="49"/>
  <c r="BD9" i="55"/>
  <c r="BF9" i="55" s="1"/>
  <c r="AN9" i="55"/>
  <c r="AP9" i="55"/>
  <c r="AR9" i="55"/>
  <c r="AT9" i="55"/>
  <c r="AV9" i="55"/>
  <c r="AX9" i="55"/>
  <c r="AZ9" i="55"/>
  <c r="AN10" i="55"/>
  <c r="AP10" i="55"/>
  <c r="AR10" i="55"/>
  <c r="AT10" i="55"/>
  <c r="AV10" i="55"/>
  <c r="AX10" i="55"/>
  <c r="AZ10" i="55"/>
  <c r="BD10" i="45"/>
  <c r="BF10" i="45" s="1"/>
  <c r="BD11" i="45"/>
  <c r="BF11" i="45" s="1"/>
  <c r="BJ10" i="49"/>
  <c r="BL10" i="49"/>
  <c r="BM10" i="49"/>
  <c r="AT11" i="45"/>
  <c r="AV10" i="45"/>
  <c r="AX10" i="45"/>
  <c r="AZ10" i="45"/>
  <c r="BB10" i="45" s="1"/>
  <c r="BA10" i="45" s="1"/>
  <c r="BE10" i="45" s="1"/>
  <c r="AV11" i="45"/>
  <c r="AX11" i="45"/>
  <c r="AZ11" i="45"/>
  <c r="AN10" i="45"/>
  <c r="AP10" i="45"/>
  <c r="AR10" i="45"/>
  <c r="AN11" i="45"/>
  <c r="AP11" i="45"/>
  <c r="AR11" i="45"/>
  <c r="BD9" i="48"/>
  <c r="BF9" i="48" s="1"/>
  <c r="BD10" i="48"/>
  <c r="BF10" i="48" s="1"/>
  <c r="BG10" i="48" s="1"/>
  <c r="AZ9" i="48"/>
  <c r="AZ10" i="48"/>
  <c r="AV9" i="48"/>
  <c r="AX9" i="48"/>
  <c r="BB9" i="48" s="1"/>
  <c r="BA9" i="48" s="1"/>
  <c r="BE9" i="48" s="1"/>
  <c r="AV10" i="48"/>
  <c r="BB10" i="48" s="1"/>
  <c r="BA10" i="48" s="1"/>
  <c r="BE10" i="48" s="1"/>
  <c r="AX10" i="48"/>
  <c r="AT9" i="48"/>
  <c r="AT10" i="48"/>
  <c r="AR9" i="48"/>
  <c r="AR10" i="48"/>
  <c r="AN9" i="48"/>
  <c r="AN10" i="48"/>
  <c r="AN11" i="48"/>
  <c r="AP9" i="48"/>
  <c r="AP10" i="48"/>
  <c r="AP11" i="48"/>
  <c r="AH10" i="48"/>
  <c r="AI10" i="48" s="1"/>
  <c r="BK10" i="49"/>
  <c r="BD11" i="49"/>
  <c r="BF11" i="49"/>
  <c r="AN11" i="49"/>
  <c r="AP11" i="49"/>
  <c r="AR11" i="49"/>
  <c r="AT11" i="49"/>
  <c r="AV11" i="49"/>
  <c r="AX11" i="49"/>
  <c r="AZ11" i="49"/>
  <c r="BB11" i="49"/>
  <c r="BA11" i="49"/>
  <c r="BE11" i="49"/>
  <c r="AZ9" i="49"/>
  <c r="AX9" i="49"/>
  <c r="AV9" i="49"/>
  <c r="AT9" i="49"/>
  <c r="AR9" i="49"/>
  <c r="AP9" i="49"/>
  <c r="AN9" i="49"/>
  <c r="BB9" i="49"/>
  <c r="BA9" i="49"/>
  <c r="BD9" i="49"/>
  <c r="BE9" i="49"/>
  <c r="BF9" i="49"/>
  <c r="AK10" i="49"/>
  <c r="BD11" i="48"/>
  <c r="BF11" i="48" s="1"/>
  <c r="AZ11" i="48"/>
  <c r="AX11" i="48"/>
  <c r="BB11" i="48" s="1"/>
  <c r="BA11" i="48" s="1"/>
  <c r="BE11" i="48" s="1"/>
  <c r="AV11" i="48"/>
  <c r="AT11" i="48"/>
  <c r="AR11" i="48"/>
  <c r="M10" i="48"/>
  <c r="N10" i="48"/>
  <c r="BI10" i="48" s="1"/>
  <c r="BH10" i="48" s="1"/>
  <c r="BD11" i="55"/>
  <c r="BF11" i="55"/>
  <c r="BA11" i="55"/>
  <c r="BE11" i="55" s="1"/>
  <c r="AZ11" i="55"/>
  <c r="AX11" i="55"/>
  <c r="AV11" i="55"/>
  <c r="AT11" i="55"/>
  <c r="AR11" i="55"/>
  <c r="AP11" i="55"/>
  <c r="AN11" i="55"/>
  <c r="BD10" i="55"/>
  <c r="BF10" i="55"/>
  <c r="BG10" i="55" s="1"/>
  <c r="BI10" i="55" s="1" a="1"/>
  <c r="BI10" i="55" s="1"/>
  <c r="BH10" i="55" s="1"/>
  <c r="BA10" i="55"/>
  <c r="BE10" i="55" s="1"/>
  <c r="AH10" i="55"/>
  <c r="AI10" i="55" s="1"/>
  <c r="M10" i="55"/>
  <c r="N10" i="55"/>
  <c r="BD8" i="55"/>
  <c r="BF8" i="55" s="1"/>
  <c r="BA8" i="55"/>
  <c r="BE8" i="55"/>
  <c r="AZ8" i="55"/>
  <c r="AX8" i="55"/>
  <c r="AV8" i="55"/>
  <c r="AT8" i="55"/>
  <c r="AR8" i="55"/>
  <c r="AP8" i="55"/>
  <c r="AN8" i="55"/>
  <c r="AH8" i="55"/>
  <c r="AI8" i="55" s="1"/>
  <c r="M8" i="55"/>
  <c r="N8" i="55"/>
  <c r="AN9" i="47"/>
  <c r="AP9" i="47"/>
  <c r="AR9" i="47"/>
  <c r="AT9" i="47"/>
  <c r="AV9" i="47"/>
  <c r="AX9" i="47"/>
  <c r="AZ9" i="47"/>
  <c r="BB9" i="47" s="1"/>
  <c r="BA9" i="47" s="1"/>
  <c r="BE9" i="47" s="1"/>
  <c r="BD9" i="47"/>
  <c r="BF9" i="47" s="1"/>
  <c r="BD9" i="54"/>
  <c r="BF9" i="54"/>
  <c r="BD10" i="54"/>
  <c r="BE10" i="54" s="1"/>
  <c r="BF10" i="54"/>
  <c r="BD11" i="54"/>
  <c r="BF11" i="54" s="1"/>
  <c r="BG10" i="54" s="1"/>
  <c r="BI10" i="54" s="1"/>
  <c r="BH10" i="54" s="1"/>
  <c r="BD12" i="54"/>
  <c r="BF12" i="54" s="1"/>
  <c r="BD13" i="54"/>
  <c r="BF13" i="54" s="1"/>
  <c r="BD14" i="54"/>
  <c r="BE14" i="54" s="1"/>
  <c r="BF14" i="54"/>
  <c r="BD15" i="54"/>
  <c r="BF15" i="54" s="1"/>
  <c r="BD8" i="54"/>
  <c r="BF8" i="54" s="1"/>
  <c r="BG8" i="54" s="1"/>
  <c r="BI8" i="54" s="1"/>
  <c r="BH8" i="54" s="1"/>
  <c r="BD8" i="45"/>
  <c r="BF8" i="45"/>
  <c r="BA9" i="54"/>
  <c r="BE9" i="54" s="1"/>
  <c r="BA10" i="54"/>
  <c r="BA11" i="54"/>
  <c r="BE11" i="54"/>
  <c r="BA12" i="54"/>
  <c r="BE12" i="54"/>
  <c r="BA13" i="54"/>
  <c r="BE13" i="54" s="1"/>
  <c r="BA14" i="54"/>
  <c r="BA15" i="54"/>
  <c r="BE15" i="54"/>
  <c r="BA8" i="54"/>
  <c r="BE8" i="54"/>
  <c r="AN9" i="54"/>
  <c r="AP9" i="54"/>
  <c r="AR9" i="54"/>
  <c r="AT9" i="54"/>
  <c r="AV9" i="54"/>
  <c r="AX9" i="54"/>
  <c r="AZ9" i="54"/>
  <c r="AN10" i="54"/>
  <c r="AP10" i="54"/>
  <c r="AR10" i="54"/>
  <c r="AT10" i="54"/>
  <c r="AV10" i="54"/>
  <c r="AX10" i="54"/>
  <c r="AZ10" i="54"/>
  <c r="AN11" i="54"/>
  <c r="AP11" i="54"/>
  <c r="AR11" i="54"/>
  <c r="AT11" i="54"/>
  <c r="AV11" i="54"/>
  <c r="AX11" i="54"/>
  <c r="AZ11" i="54"/>
  <c r="AN12" i="54"/>
  <c r="AP12" i="54"/>
  <c r="AR12" i="54"/>
  <c r="AT12" i="54"/>
  <c r="AV12" i="54"/>
  <c r="AX12" i="54"/>
  <c r="AZ12" i="54"/>
  <c r="AN13" i="54"/>
  <c r="AP13" i="54"/>
  <c r="AR13" i="54"/>
  <c r="AT13" i="54"/>
  <c r="AV13" i="54"/>
  <c r="AX13" i="54"/>
  <c r="AZ13" i="54"/>
  <c r="AN14" i="54"/>
  <c r="AP14" i="54"/>
  <c r="AR14" i="54"/>
  <c r="AT14" i="54"/>
  <c r="AV14" i="54"/>
  <c r="AX14" i="54"/>
  <c r="AZ14" i="54"/>
  <c r="AN15" i="54"/>
  <c r="AP15" i="54"/>
  <c r="AR15" i="54"/>
  <c r="AT15" i="54"/>
  <c r="AV15" i="54"/>
  <c r="AX15" i="54"/>
  <c r="AZ15" i="54"/>
  <c r="AZ8" i="54"/>
  <c r="AX8" i="54"/>
  <c r="AV8" i="54"/>
  <c r="AT8" i="54"/>
  <c r="AR8" i="54"/>
  <c r="AP8" i="54"/>
  <c r="AN8" i="54"/>
  <c r="AH14" i="54"/>
  <c r="AI14" i="54" s="1"/>
  <c r="AH12" i="54"/>
  <c r="AI12" i="54" s="1"/>
  <c r="AH10" i="54"/>
  <c r="AI10" i="54"/>
  <c r="AJ10" i="54" s="1"/>
  <c r="AK10" i="54" s="1"/>
  <c r="AH8" i="54"/>
  <c r="AI8" i="54" s="1"/>
  <c r="AH8" i="45"/>
  <c r="AI8" i="45" s="1"/>
  <c r="M14" i="54"/>
  <c r="N14" i="54" s="1"/>
  <c r="M12" i="54"/>
  <c r="N12" i="54"/>
  <c r="M10" i="54"/>
  <c r="N10" i="54"/>
  <c r="M8" i="54"/>
  <c r="N8" i="54" s="1"/>
  <c r="M8" i="45"/>
  <c r="AT10" i="47"/>
  <c r="BD9" i="46"/>
  <c r="BF9" i="46" s="1"/>
  <c r="BG8" i="46" s="1"/>
  <c r="BI8" i="46" s="1"/>
  <c r="BH8" i="46" s="1"/>
  <c r="BD13" i="46"/>
  <c r="BF13" i="46"/>
  <c r="AN13" i="46"/>
  <c r="AP13" i="46"/>
  <c r="AR13" i="46"/>
  <c r="AT13" i="46"/>
  <c r="AV13" i="46"/>
  <c r="AX13" i="46"/>
  <c r="BB13" i="46" s="1"/>
  <c r="BA13" i="46" s="1"/>
  <c r="BE13" i="46" s="1"/>
  <c r="AZ13" i="46"/>
  <c r="AN10" i="46"/>
  <c r="AP10" i="46"/>
  <c r="AR10" i="46"/>
  <c r="BB10" i="46" s="1"/>
  <c r="BA10" i="46" s="1"/>
  <c r="BE10" i="46" s="1"/>
  <c r="AT10" i="46"/>
  <c r="AV10" i="46"/>
  <c r="AX10" i="46"/>
  <c r="AZ10" i="46"/>
  <c r="AN11" i="46"/>
  <c r="AP11" i="46"/>
  <c r="AR11" i="46"/>
  <c r="AT11" i="46"/>
  <c r="AV11" i="46"/>
  <c r="AX11" i="46"/>
  <c r="AZ11" i="46"/>
  <c r="AN12" i="46"/>
  <c r="AP12" i="46"/>
  <c r="AR12" i="46"/>
  <c r="AT12" i="46"/>
  <c r="AV12" i="46"/>
  <c r="BB12" i="46" s="1"/>
  <c r="BA12" i="46" s="1"/>
  <c r="BE12" i="46" s="1"/>
  <c r="AX12" i="46"/>
  <c r="AZ12" i="46"/>
  <c r="AZ9" i="46"/>
  <c r="AX9" i="46"/>
  <c r="AV9" i="46"/>
  <c r="BB9" i="46" s="1"/>
  <c r="BA9" i="46" s="1"/>
  <c r="BE9" i="46" s="1"/>
  <c r="AT9" i="46"/>
  <c r="AR9" i="46"/>
  <c r="AP9" i="46"/>
  <c r="AN9" i="46"/>
  <c r="AH8" i="46"/>
  <c r="AH10" i="46"/>
  <c r="AH12" i="46"/>
  <c r="AI12" i="46" s="1"/>
  <c r="BK10" i="54"/>
  <c r="BJ10" i="54" s="1"/>
  <c r="BB11" i="46"/>
  <c r="BA11" i="46" s="1"/>
  <c r="BE11" i="46" s="1"/>
  <c r="BD12" i="46"/>
  <c r="BF12" i="46"/>
  <c r="BG12" i="46"/>
  <c r="BI12" i="46" s="1"/>
  <c r="M12" i="46"/>
  <c r="N12" i="46"/>
  <c r="BD15" i="50"/>
  <c r="BF15" i="50" s="1"/>
  <c r="AZ15" i="50"/>
  <c r="AX15" i="50"/>
  <c r="AV15" i="50"/>
  <c r="AT15" i="50"/>
  <c r="AR15" i="50"/>
  <c r="BB15" i="50" s="1"/>
  <c r="BA15" i="50" s="1"/>
  <c r="BE15" i="50" s="1"/>
  <c r="AP15" i="50"/>
  <c r="AN15" i="50"/>
  <c r="BD14" i="50"/>
  <c r="BF14" i="50"/>
  <c r="AZ14" i="50"/>
  <c r="AX14" i="50"/>
  <c r="BB14" i="50" s="1"/>
  <c r="BA14" i="50" s="1"/>
  <c r="BE14" i="50" s="1"/>
  <c r="AV14" i="50"/>
  <c r="AT14" i="50"/>
  <c r="AR14" i="50"/>
  <c r="AP14" i="50"/>
  <c r="AN14" i="50"/>
  <c r="AH14" i="50"/>
  <c r="AI14" i="50"/>
  <c r="M14" i="50"/>
  <c r="AJ14" i="50" s="1"/>
  <c r="AK14" i="50" s="1"/>
  <c r="N14" i="50"/>
  <c r="BD16" i="51"/>
  <c r="BF16" i="51"/>
  <c r="AZ16" i="51"/>
  <c r="BB16" i="51" s="1"/>
  <c r="BA16" i="51" s="1"/>
  <c r="BE16" i="51" s="1"/>
  <c r="AX16" i="51"/>
  <c r="AV16" i="51"/>
  <c r="AT16" i="51"/>
  <c r="AR16" i="51"/>
  <c r="AP16" i="51"/>
  <c r="AN16" i="51"/>
  <c r="AK16" i="51"/>
  <c r="BD15" i="51"/>
  <c r="BF15" i="51" s="1"/>
  <c r="BG15" i="51" s="1"/>
  <c r="AZ15" i="51"/>
  <c r="AX15" i="51"/>
  <c r="AV15" i="51"/>
  <c r="AT15" i="51"/>
  <c r="AR15" i="51"/>
  <c r="BB15" i="51" s="1"/>
  <c r="BA15" i="51" s="1"/>
  <c r="BE15" i="51" s="1"/>
  <c r="AP15" i="51"/>
  <c r="AN15" i="51"/>
  <c r="AH15" i="51"/>
  <c r="AI15" i="51" s="1"/>
  <c r="M15" i="51"/>
  <c r="N15" i="51"/>
  <c r="BD10" i="51"/>
  <c r="BF10" i="51"/>
  <c r="AZ10" i="51"/>
  <c r="BB10" i="51" s="1"/>
  <c r="BA10" i="51" s="1"/>
  <c r="BE10" i="51" s="1"/>
  <c r="AX10" i="51"/>
  <c r="AV10" i="51"/>
  <c r="AT10" i="51"/>
  <c r="AR10" i="51"/>
  <c r="AP10" i="51"/>
  <c r="AN10" i="51"/>
  <c r="AK10" i="51"/>
  <c r="BD9" i="51"/>
  <c r="BF9" i="51"/>
  <c r="AZ9" i="51"/>
  <c r="AX9" i="51"/>
  <c r="AV9" i="51"/>
  <c r="AT9" i="51"/>
  <c r="AR9" i="51"/>
  <c r="AP9" i="51"/>
  <c r="AN9" i="51"/>
  <c r="BD8" i="51"/>
  <c r="BF8" i="51" s="1"/>
  <c r="BG8" i="51" s="1"/>
  <c r="AZ8" i="51"/>
  <c r="AX8" i="51"/>
  <c r="AV8" i="51"/>
  <c r="AT8" i="51"/>
  <c r="BB8" i="51" s="1"/>
  <c r="BA8" i="51" s="1"/>
  <c r="BE8" i="51" s="1"/>
  <c r="AR8" i="51"/>
  <c r="AP8" i="51"/>
  <c r="AN8" i="51"/>
  <c r="AH8" i="51"/>
  <c r="AI8" i="51" s="1"/>
  <c r="M8" i="51"/>
  <c r="N8" i="51"/>
  <c r="BD14" i="51"/>
  <c r="BF14" i="51"/>
  <c r="AZ14" i="51"/>
  <c r="AX14" i="51"/>
  <c r="AV14" i="51"/>
  <c r="AT14" i="51"/>
  <c r="AR14" i="51"/>
  <c r="AP14" i="51"/>
  <c r="AN14" i="51"/>
  <c r="AK14" i="51"/>
  <c r="BD13" i="51"/>
  <c r="BF13" i="51" s="1"/>
  <c r="BG13" i="51" s="1"/>
  <c r="AZ13" i="51"/>
  <c r="AX13" i="51"/>
  <c r="AV13" i="51"/>
  <c r="AT13" i="51"/>
  <c r="BB13" i="51" s="1"/>
  <c r="BA13" i="51" s="1"/>
  <c r="BE13" i="51" s="1"/>
  <c r="AR13" i="51"/>
  <c r="AP13" i="51"/>
  <c r="AN13" i="51"/>
  <c r="AH13" i="51"/>
  <c r="AI13" i="51" s="1"/>
  <c r="M13" i="51"/>
  <c r="N13" i="51"/>
  <c r="BD10" i="52"/>
  <c r="BF10" i="52"/>
  <c r="AZ10" i="52"/>
  <c r="BB10" i="52" s="1"/>
  <c r="BA10" i="52" s="1"/>
  <c r="BE10" i="52" s="1"/>
  <c r="AX10" i="52"/>
  <c r="AV10" i="52"/>
  <c r="AT10" i="52"/>
  <c r="AR10" i="52"/>
  <c r="AP10" i="52"/>
  <c r="AN10" i="52"/>
  <c r="BD8" i="52"/>
  <c r="BF8" i="52"/>
  <c r="BG8" i="52" s="1"/>
  <c r="BI8" i="52" s="1"/>
  <c r="BH8" i="52" s="1"/>
  <c r="AZ8" i="52"/>
  <c r="BB8" i="52" s="1"/>
  <c r="BA8" i="52" s="1"/>
  <c r="BE8" i="52" s="1"/>
  <c r="AX8" i="52"/>
  <c r="AV8" i="52"/>
  <c r="AT8" i="52"/>
  <c r="AR8" i="52"/>
  <c r="AP8" i="52"/>
  <c r="AN8" i="52"/>
  <c r="AH8" i="52"/>
  <c r="AI8" i="52"/>
  <c r="AJ8" i="52" s="1"/>
  <c r="AK8" i="52" s="1"/>
  <c r="M8" i="52"/>
  <c r="N8" i="52" s="1"/>
  <c r="BD21" i="51"/>
  <c r="BF21" i="51"/>
  <c r="AZ21" i="51"/>
  <c r="BB21" i="51" s="1"/>
  <c r="BA21" i="51" s="1"/>
  <c r="BE21" i="51" s="1"/>
  <c r="AX21" i="51"/>
  <c r="AV21" i="51"/>
  <c r="AT21" i="51"/>
  <c r="AR21" i="51"/>
  <c r="AP21" i="51"/>
  <c r="AN21" i="51"/>
  <c r="BD20" i="51"/>
  <c r="BF20" i="51"/>
  <c r="BG20" i="51" s="1"/>
  <c r="AZ20" i="51"/>
  <c r="BB20" i="51" s="1"/>
  <c r="BA20" i="51" s="1"/>
  <c r="BE20" i="51" s="1"/>
  <c r="AX20" i="51"/>
  <c r="AV20" i="51"/>
  <c r="AT20" i="51"/>
  <c r="AR20" i="51"/>
  <c r="AP20" i="51"/>
  <c r="AN20" i="51"/>
  <c r="AH20" i="51"/>
  <c r="AI20" i="51"/>
  <c r="BK20" i="51" s="1"/>
  <c r="BJ20" i="51" s="1"/>
  <c r="M20" i="51"/>
  <c r="N20" i="51"/>
  <c r="BD19" i="51"/>
  <c r="BF19" i="51" s="1"/>
  <c r="BG17" i="51" s="1"/>
  <c r="AZ19" i="51"/>
  <c r="AX19" i="51"/>
  <c r="AV19" i="51"/>
  <c r="AT19" i="51"/>
  <c r="AR19" i="51"/>
  <c r="AP19" i="51"/>
  <c r="AN19" i="51"/>
  <c r="AK19" i="51"/>
  <c r="BD18" i="51"/>
  <c r="BF18" i="51"/>
  <c r="AZ18" i="51"/>
  <c r="BB18" i="51" s="1"/>
  <c r="BA18" i="51" s="1"/>
  <c r="BE18" i="51" s="1"/>
  <c r="AX18" i="51"/>
  <c r="AV18" i="51"/>
  <c r="AT18" i="51"/>
  <c r="AR18" i="51"/>
  <c r="AP18" i="51"/>
  <c r="AN18" i="51"/>
  <c r="BD17" i="51"/>
  <c r="BF17" i="51"/>
  <c r="AZ17" i="51"/>
  <c r="AX17" i="51"/>
  <c r="AV17" i="51"/>
  <c r="AT17" i="51"/>
  <c r="AR17" i="51"/>
  <c r="AP17" i="51"/>
  <c r="AN17" i="51"/>
  <c r="AH17" i="51"/>
  <c r="AI17" i="51" s="1"/>
  <c r="M17" i="51"/>
  <c r="N17" i="51" s="1"/>
  <c r="BD12" i="51"/>
  <c r="BF12" i="51"/>
  <c r="AZ12" i="51"/>
  <c r="AX12" i="51"/>
  <c r="AV12" i="51"/>
  <c r="AT12" i="51"/>
  <c r="AR12" i="51"/>
  <c r="AP12" i="51"/>
  <c r="AN12" i="51"/>
  <c r="BD11" i="51"/>
  <c r="BF11" i="51"/>
  <c r="BG11" i="51"/>
  <c r="BI11" i="51" s="1"/>
  <c r="BH11" i="51" s="1"/>
  <c r="AZ11" i="51"/>
  <c r="BB11" i="51" s="1"/>
  <c r="BA11" i="51" s="1"/>
  <c r="BE11" i="51" s="1"/>
  <c r="AX11" i="51"/>
  <c r="AV11" i="51"/>
  <c r="AT11" i="51"/>
  <c r="AR11" i="51"/>
  <c r="AP11" i="51"/>
  <c r="AN11" i="51"/>
  <c r="AH11" i="51"/>
  <c r="AI11" i="51"/>
  <c r="BK11" i="51" s="1"/>
  <c r="BJ11" i="51" s="1"/>
  <c r="M11" i="51"/>
  <c r="N11" i="51"/>
  <c r="BD13" i="50"/>
  <c r="BF13" i="50"/>
  <c r="AZ13" i="50"/>
  <c r="BB13" i="50" s="1"/>
  <c r="BA13" i="50" s="1"/>
  <c r="BE13" i="50" s="1"/>
  <c r="AX13" i="50"/>
  <c r="AV13" i="50"/>
  <c r="AT13" i="50"/>
  <c r="AR13" i="50"/>
  <c r="AP13" i="50"/>
  <c r="AN13" i="50"/>
  <c r="BD12" i="50"/>
  <c r="BF12" i="50"/>
  <c r="BG12" i="50" s="1"/>
  <c r="BI12" i="50" s="1"/>
  <c r="BH12" i="50" s="1"/>
  <c r="AZ12" i="50"/>
  <c r="BB12" i="50" s="1"/>
  <c r="BA12" i="50" s="1"/>
  <c r="BE12" i="50" s="1"/>
  <c r="AX12" i="50"/>
  <c r="AV12" i="50"/>
  <c r="AT12" i="50"/>
  <c r="AR12" i="50"/>
  <c r="AP12" i="50"/>
  <c r="AN12" i="50"/>
  <c r="AH12" i="50"/>
  <c r="AI12" i="50" s="1"/>
  <c r="M12" i="50"/>
  <c r="N12" i="50"/>
  <c r="BD11" i="50"/>
  <c r="BF11" i="50"/>
  <c r="AZ11" i="50"/>
  <c r="AX11" i="50"/>
  <c r="BB11" i="50" s="1"/>
  <c r="BA11" i="50" s="1"/>
  <c r="BE11" i="50" s="1"/>
  <c r="AV11" i="50"/>
  <c r="AT11" i="50"/>
  <c r="AR11" i="50"/>
  <c r="AP11" i="50"/>
  <c r="AN11" i="50"/>
  <c r="AK11" i="50"/>
  <c r="BD10" i="50"/>
  <c r="BF10" i="50"/>
  <c r="BG10" i="50"/>
  <c r="BI10" i="50" s="1"/>
  <c r="BH10" i="50" s="1"/>
  <c r="AZ10" i="50"/>
  <c r="BB10" i="50" s="1"/>
  <c r="BA10" i="50" s="1"/>
  <c r="BE10" i="50" s="1"/>
  <c r="AX10" i="50"/>
  <c r="AV10" i="50"/>
  <c r="AT10" i="50"/>
  <c r="AR10" i="50"/>
  <c r="AP10" i="50"/>
  <c r="AN10" i="50"/>
  <c r="AH10" i="50"/>
  <c r="AI10" i="50" s="1"/>
  <c r="M10" i="50"/>
  <c r="N10" i="50"/>
  <c r="BD9" i="50"/>
  <c r="BF9" i="50" s="1"/>
  <c r="BG8" i="50" s="1"/>
  <c r="BI8" i="50" s="1"/>
  <c r="BH8" i="50" s="1"/>
  <c r="AZ9" i="50"/>
  <c r="BB9" i="50" s="1"/>
  <c r="BA9" i="50" s="1"/>
  <c r="BE9" i="50" s="1"/>
  <c r="AX9" i="50"/>
  <c r="AV9" i="50"/>
  <c r="AT9" i="50"/>
  <c r="AR9" i="50"/>
  <c r="AP9" i="50"/>
  <c r="AN9" i="50"/>
  <c r="BD8" i="50"/>
  <c r="BF8" i="50"/>
  <c r="AZ8" i="50"/>
  <c r="BB8" i="50" s="1"/>
  <c r="BA8" i="50" s="1"/>
  <c r="BE8" i="50" s="1"/>
  <c r="AX8" i="50"/>
  <c r="AV8" i="50"/>
  <c r="AT8" i="50"/>
  <c r="AR8" i="50"/>
  <c r="AP8" i="50"/>
  <c r="AN8" i="50"/>
  <c r="AH8" i="50"/>
  <c r="AI8" i="50" s="1"/>
  <c r="M8" i="50"/>
  <c r="N8" i="50" s="1"/>
  <c r="BD10" i="49"/>
  <c r="BF10" i="49"/>
  <c r="BG10" i="49"/>
  <c r="BI10" i="49"/>
  <c r="BH10" i="49"/>
  <c r="AZ10" i="49"/>
  <c r="AX10" i="49"/>
  <c r="AV10" i="49"/>
  <c r="AT10" i="49"/>
  <c r="AR10" i="49"/>
  <c r="AP10" i="49"/>
  <c r="AN10" i="49"/>
  <c r="BD8" i="49"/>
  <c r="BF8" i="49"/>
  <c r="BG8" i="49"/>
  <c r="AZ8" i="49"/>
  <c r="AX8" i="49"/>
  <c r="AV8" i="49"/>
  <c r="AT8" i="49"/>
  <c r="AR8" i="49"/>
  <c r="AP8" i="49"/>
  <c r="AN8" i="49"/>
  <c r="M8" i="49"/>
  <c r="BD8" i="48"/>
  <c r="BF8" i="48" s="1"/>
  <c r="BG8" i="48" s="1"/>
  <c r="BI8" i="48" s="1"/>
  <c r="BH8" i="48" s="1"/>
  <c r="AZ8" i="48"/>
  <c r="AX8" i="48"/>
  <c r="AV8" i="48"/>
  <c r="AT8" i="48"/>
  <c r="AR8" i="48"/>
  <c r="AP8" i="48"/>
  <c r="AN8" i="48"/>
  <c r="AH8" i="48"/>
  <c r="AI8" i="48" s="1"/>
  <c r="M8" i="48"/>
  <c r="N8" i="48"/>
  <c r="BD11" i="47"/>
  <c r="BF11" i="47" s="1"/>
  <c r="BG10" i="47" s="1"/>
  <c r="BI10" i="47" s="1"/>
  <c r="BH10" i="47" s="1"/>
  <c r="AZ11" i="47"/>
  <c r="BB11" i="47" s="1"/>
  <c r="BA11" i="47" s="1"/>
  <c r="BE11" i="47" s="1"/>
  <c r="AX11" i="47"/>
  <c r="AV11" i="47"/>
  <c r="AT11" i="47"/>
  <c r="AR11" i="47"/>
  <c r="AP11" i="47"/>
  <c r="AN11" i="47"/>
  <c r="BD10" i="47"/>
  <c r="BF10" i="47"/>
  <c r="AZ10" i="47"/>
  <c r="BB10" i="47" s="1"/>
  <c r="BA10" i="47" s="1"/>
  <c r="BE10" i="47" s="1"/>
  <c r="AX10" i="47"/>
  <c r="AV10" i="47"/>
  <c r="AR10" i="47"/>
  <c r="AP10" i="47"/>
  <c r="AN10" i="47"/>
  <c r="AH10" i="47"/>
  <c r="AI10" i="47" s="1"/>
  <c r="M10" i="47"/>
  <c r="N10" i="47"/>
  <c r="BD8" i="47"/>
  <c r="BF8" i="47" s="1"/>
  <c r="AZ8" i="47"/>
  <c r="AX8" i="47"/>
  <c r="AV8" i="47"/>
  <c r="AT8" i="47"/>
  <c r="AR8" i="47"/>
  <c r="AP8" i="47"/>
  <c r="AN8" i="47"/>
  <c r="AH8" i="47"/>
  <c r="AI8" i="47" s="1"/>
  <c r="M8" i="47"/>
  <c r="N8" i="47"/>
  <c r="BD11" i="46"/>
  <c r="BF11" i="46"/>
  <c r="BD10" i="46"/>
  <c r="BF10" i="46" s="1"/>
  <c r="BG10" i="46" s="1"/>
  <c r="BI10" i="46" s="1"/>
  <c r="BH10" i="46" s="1"/>
  <c r="AI10" i="46"/>
  <c r="M10" i="46"/>
  <c r="N10" i="46"/>
  <c r="BD8" i="46"/>
  <c r="BF8" i="46"/>
  <c r="AZ8" i="46"/>
  <c r="AX8" i="46"/>
  <c r="BB8" i="46" s="1"/>
  <c r="BA8" i="46" s="1"/>
  <c r="BE8" i="46" s="1"/>
  <c r="AV8" i="46"/>
  <c r="AT8" i="46"/>
  <c r="AR8" i="46"/>
  <c r="AP8" i="46"/>
  <c r="AN8" i="46"/>
  <c r="AI8" i="46"/>
  <c r="BK8" i="46" s="1"/>
  <c r="BJ8" i="46" s="1"/>
  <c r="M8" i="46"/>
  <c r="N8" i="46"/>
  <c r="AT10" i="45"/>
  <c r="AH10" i="45"/>
  <c r="AI10" i="45" s="1"/>
  <c r="M10" i="45"/>
  <c r="N10" i="45"/>
  <c r="BD9" i="45"/>
  <c r="BF9" i="45" s="1"/>
  <c r="BG8" i="45" s="1"/>
  <c r="BI8" i="45" s="1"/>
  <c r="BH8" i="45" s="1"/>
  <c r="AZ9" i="45"/>
  <c r="BB9" i="45" s="1"/>
  <c r="BA9" i="45" s="1"/>
  <c r="BE9" i="45" s="1"/>
  <c r="AX9" i="45"/>
  <c r="AV9" i="45"/>
  <c r="AT9" i="45"/>
  <c r="AR9" i="45"/>
  <c r="AP9" i="45"/>
  <c r="AN9" i="45"/>
  <c r="AZ8" i="45"/>
  <c r="AX8" i="45"/>
  <c r="AV8" i="45"/>
  <c r="AT8" i="45"/>
  <c r="BB8" i="45" s="1"/>
  <c r="BA8" i="45" s="1"/>
  <c r="BE8" i="45" s="1"/>
  <c r="AR8" i="45"/>
  <c r="AP8" i="45"/>
  <c r="AN8" i="45"/>
  <c r="N8" i="45"/>
  <c r="BD19" i="44"/>
  <c r="BF19" i="44"/>
  <c r="AZ19" i="44"/>
  <c r="AX19" i="44"/>
  <c r="AV19" i="44"/>
  <c r="AT19" i="44"/>
  <c r="AR19" i="44"/>
  <c r="AP19" i="44"/>
  <c r="AN19" i="44"/>
  <c r="BD18" i="44"/>
  <c r="BF18" i="44"/>
  <c r="BG18" i="44" s="1"/>
  <c r="BI18" i="44" s="1"/>
  <c r="BH18" i="44" s="1"/>
  <c r="AZ18" i="44"/>
  <c r="BB18" i="44" s="1"/>
  <c r="BA18" i="44" s="1"/>
  <c r="BE18" i="44" s="1"/>
  <c r="AX18" i="44"/>
  <c r="AV18" i="44"/>
  <c r="AT18" i="44"/>
  <c r="AR18" i="44"/>
  <c r="AP18" i="44"/>
  <c r="AN18" i="44"/>
  <c r="AH18" i="44"/>
  <c r="AI18" i="44"/>
  <c r="BK18" i="44"/>
  <c r="BJ18" i="44" s="1"/>
  <c r="BL18" i="44" s="1"/>
  <c r="BM18" i="44" s="1"/>
  <c r="M18" i="44"/>
  <c r="N18" i="44" s="1"/>
  <c r="BD15" i="44"/>
  <c r="BF15" i="44"/>
  <c r="AZ15" i="44"/>
  <c r="AX15" i="44"/>
  <c r="AV15" i="44"/>
  <c r="BB15" i="44" s="1"/>
  <c r="BA15" i="44" s="1"/>
  <c r="BE15" i="44" s="1"/>
  <c r="AT15" i="44"/>
  <c r="AR15" i="44"/>
  <c r="AP15" i="44"/>
  <c r="AN15" i="44"/>
  <c r="M15" i="44"/>
  <c r="BD14" i="44"/>
  <c r="BF14" i="44"/>
  <c r="BG14" i="44"/>
  <c r="AZ14" i="44"/>
  <c r="AX14" i="44"/>
  <c r="AV14" i="44"/>
  <c r="AT14" i="44"/>
  <c r="AR14" i="44"/>
  <c r="BB14" i="44" s="1"/>
  <c r="BA14" i="44" s="1"/>
  <c r="BE14" i="44" s="1"/>
  <c r="AP14" i="44"/>
  <c r="AN14" i="44"/>
  <c r="AH14" i="44"/>
  <c r="AI14" i="44" s="1"/>
  <c r="M14" i="44"/>
  <c r="N14" i="44" s="1"/>
  <c r="BD12" i="44"/>
  <c r="BF12" i="44"/>
  <c r="BG12" i="44" s="1"/>
  <c r="BI12" i="44" s="1"/>
  <c r="BH12" i="44" s="1"/>
  <c r="AZ12" i="44"/>
  <c r="AX12" i="44"/>
  <c r="AV12" i="44"/>
  <c r="AT12" i="44"/>
  <c r="AR12" i="44"/>
  <c r="AP12" i="44"/>
  <c r="AN12" i="44"/>
  <c r="AH12" i="44"/>
  <c r="AI12" i="44" s="1"/>
  <c r="M12" i="44"/>
  <c r="N12" i="44"/>
  <c r="BD13" i="44"/>
  <c r="BF13" i="44"/>
  <c r="AZ13" i="44"/>
  <c r="AX13" i="44"/>
  <c r="BB13" i="44" s="1"/>
  <c r="BA13" i="44" s="1"/>
  <c r="BE13" i="44" s="1"/>
  <c r="AV13" i="44"/>
  <c r="AT13" i="44"/>
  <c r="AR13" i="44"/>
  <c r="AP13" i="44"/>
  <c r="AN13" i="44"/>
  <c r="M13" i="44"/>
  <c r="AH8" i="44"/>
  <c r="AI8" i="44"/>
  <c r="BK8" i="44" s="1"/>
  <c r="BJ8" i="44" s="1"/>
  <c r="BD17" i="44"/>
  <c r="BF17" i="44" s="1"/>
  <c r="BG16" i="44" s="1"/>
  <c r="BI16" i="44" s="1"/>
  <c r="BH16" i="44" s="1"/>
  <c r="AZ17" i="44"/>
  <c r="AX17" i="44"/>
  <c r="AV17" i="44"/>
  <c r="AT17" i="44"/>
  <c r="AR17" i="44"/>
  <c r="AP17" i="44"/>
  <c r="AN17" i="44"/>
  <c r="BD16" i="44"/>
  <c r="BF16" i="44"/>
  <c r="AZ16" i="44"/>
  <c r="BB16" i="44" s="1"/>
  <c r="BA16" i="44" s="1"/>
  <c r="BE16" i="44" s="1"/>
  <c r="AX16" i="44"/>
  <c r="AV16" i="44"/>
  <c r="AT16" i="44"/>
  <c r="AR16" i="44"/>
  <c r="AP16" i="44"/>
  <c r="AN16" i="44"/>
  <c r="AH16" i="44"/>
  <c r="AI16" i="44"/>
  <c r="AJ16" i="44" s="1"/>
  <c r="AK16" i="44" s="1"/>
  <c r="M16" i="44"/>
  <c r="N16" i="44"/>
  <c r="BD11" i="44"/>
  <c r="BF11" i="44"/>
  <c r="AZ11" i="44"/>
  <c r="AX11" i="44"/>
  <c r="AV11" i="44"/>
  <c r="AT11" i="44"/>
  <c r="BB11" i="44" s="1"/>
  <c r="BA11" i="44" s="1"/>
  <c r="BE11" i="44" s="1"/>
  <c r="AR11" i="44"/>
  <c r="AP11" i="44"/>
  <c r="AN11" i="44"/>
  <c r="BD10" i="44"/>
  <c r="BF10" i="44"/>
  <c r="AZ10" i="44"/>
  <c r="BB10" i="44" s="1"/>
  <c r="BA10" i="44" s="1"/>
  <c r="BE10" i="44" s="1"/>
  <c r="AX10" i="44"/>
  <c r="AV10" i="44"/>
  <c r="AT10" i="44"/>
  <c r="AR10" i="44"/>
  <c r="AP10" i="44"/>
  <c r="AN10" i="44"/>
  <c r="BD9" i="44"/>
  <c r="BF9" i="44" s="1"/>
  <c r="BG8" i="44" s="1"/>
  <c r="AZ9" i="44"/>
  <c r="AX9" i="44"/>
  <c r="BB9" i="44" s="1"/>
  <c r="BA9" i="44" s="1"/>
  <c r="BE9" i="44" s="1"/>
  <c r="AV9" i="44"/>
  <c r="AT9" i="44"/>
  <c r="AR9" i="44"/>
  <c r="AP9" i="44"/>
  <c r="AN9" i="44"/>
  <c r="BD8" i="44"/>
  <c r="BF8" i="44"/>
  <c r="AZ8" i="44"/>
  <c r="AX8" i="44"/>
  <c r="AV8" i="44"/>
  <c r="AT8" i="44"/>
  <c r="AR8" i="44"/>
  <c r="BB8" i="44" s="1"/>
  <c r="BA8" i="44" s="1"/>
  <c r="BE8" i="44" s="1"/>
  <c r="AP8" i="44"/>
  <c r="AN8" i="44"/>
  <c r="M8" i="44"/>
  <c r="N8" i="44" s="1"/>
  <c r="BD13" i="41"/>
  <c r="BF13" i="41" s="1"/>
  <c r="BD12" i="41"/>
  <c r="BF12" i="41" s="1"/>
  <c r="BD11" i="41"/>
  <c r="BF11" i="41"/>
  <c r="BD10" i="41"/>
  <c r="BF10" i="41" s="1"/>
  <c r="BD9" i="41"/>
  <c r="BF9" i="41" s="1"/>
  <c r="BG8" i="41" s="1"/>
  <c r="BD8" i="41"/>
  <c r="BF8" i="41"/>
  <c r="AH8" i="41"/>
  <c r="AI8" i="41" s="1"/>
  <c r="AN8" i="41"/>
  <c r="AP8" i="41"/>
  <c r="AR8" i="41"/>
  <c r="AT8" i="41"/>
  <c r="AV8" i="41"/>
  <c r="AX8" i="41"/>
  <c r="AZ8" i="41"/>
  <c r="AX13" i="41"/>
  <c r="AV13" i="41"/>
  <c r="AT13" i="41"/>
  <c r="AR13" i="41"/>
  <c r="AP13" i="41"/>
  <c r="AX12" i="41"/>
  <c r="AV12" i="41"/>
  <c r="AT12" i="41"/>
  <c r="AR12" i="41"/>
  <c r="AP12" i="41"/>
  <c r="AZ13" i="41"/>
  <c r="BB13" i="41" s="1"/>
  <c r="BA13" i="41" s="1"/>
  <c r="BE13" i="41" s="1"/>
  <c r="AN13" i="41"/>
  <c r="AZ12" i="41"/>
  <c r="AN12" i="41"/>
  <c r="AH12" i="41"/>
  <c r="AI12" i="41" s="1"/>
  <c r="M12" i="41"/>
  <c r="N12" i="41"/>
  <c r="AZ11" i="41"/>
  <c r="BB11" i="41" s="1"/>
  <c r="BA11" i="41" s="1"/>
  <c r="BE11" i="41" s="1"/>
  <c r="AX11" i="41"/>
  <c r="AV11" i="41"/>
  <c r="AT11" i="41"/>
  <c r="AR11" i="41"/>
  <c r="AP11" i="41"/>
  <c r="AN11" i="41"/>
  <c r="AZ10" i="41"/>
  <c r="AX10" i="41"/>
  <c r="BB10" i="41" s="1"/>
  <c r="BA10" i="41" s="1"/>
  <c r="BE10" i="41" s="1"/>
  <c r="AV10" i="41"/>
  <c r="AT10" i="41"/>
  <c r="AR10" i="41"/>
  <c r="AP10" i="41"/>
  <c r="AN10" i="41"/>
  <c r="AH10" i="41"/>
  <c r="AI10" i="41" s="1"/>
  <c r="M10" i="41"/>
  <c r="N10" i="41"/>
  <c r="AZ9" i="41"/>
  <c r="AX9" i="41"/>
  <c r="AV9" i="41"/>
  <c r="AT9" i="41"/>
  <c r="AR9" i="41"/>
  <c r="AP9" i="41"/>
  <c r="AN9" i="41"/>
  <c r="M8" i="41"/>
  <c r="N8" i="41" s="1"/>
  <c r="BK14" i="50"/>
  <c r="BJ14" i="50"/>
  <c r="BB9" i="51"/>
  <c r="BA9" i="51" s="1"/>
  <c r="BE9" i="51" s="1"/>
  <c r="BB14" i="51"/>
  <c r="BA14" i="51" s="1"/>
  <c r="BE14" i="51" s="1"/>
  <c r="BB12" i="51"/>
  <c r="BA12" i="51" s="1"/>
  <c r="BE12" i="51" s="1"/>
  <c r="BB17" i="51"/>
  <c r="BA17" i="51"/>
  <c r="BE17" i="51" s="1"/>
  <c r="BB19" i="51"/>
  <c r="BA19" i="51" s="1"/>
  <c r="BE19" i="51" s="1"/>
  <c r="BK8" i="49"/>
  <c r="BJ8" i="49"/>
  <c r="AJ8" i="49"/>
  <c r="AK8" i="49"/>
  <c r="BB8" i="49"/>
  <c r="BA8" i="49"/>
  <c r="BE8" i="49"/>
  <c r="BH8" i="49"/>
  <c r="BB10" i="49"/>
  <c r="BA10" i="49"/>
  <c r="BE10" i="49"/>
  <c r="BB8" i="48"/>
  <c r="BA8" i="48" s="1"/>
  <c r="BE8" i="48" s="1"/>
  <c r="BB8" i="47"/>
  <c r="BA8" i="47" s="1"/>
  <c r="BE8" i="47" s="1"/>
  <c r="BK10" i="46"/>
  <c r="BJ10" i="46"/>
  <c r="BL10" i="46" s="1"/>
  <c r="BM10" i="46" s="1"/>
  <c r="AJ10" i="46"/>
  <c r="AK10" i="46" s="1"/>
  <c r="BB11" i="45"/>
  <c r="BA11" i="45" s="1"/>
  <c r="BE11" i="45" s="1"/>
  <c r="AJ18" i="44"/>
  <c r="AK18" i="44" s="1"/>
  <c r="BB19" i="44"/>
  <c r="BA19" i="44" s="1"/>
  <c r="BE19" i="44" s="1"/>
  <c r="BB12" i="44"/>
  <c r="BA12" i="44" s="1"/>
  <c r="BE12" i="44" s="1"/>
  <c r="AJ8" i="44"/>
  <c r="AK8" i="44" s="1"/>
  <c r="BK16" i="44"/>
  <c r="BJ16" i="44" s="1"/>
  <c r="BB17" i="44"/>
  <c r="BA17" i="44" s="1"/>
  <c r="BE17" i="44" s="1"/>
  <c r="BL8" i="49"/>
  <c r="BM8" i="49"/>
  <c r="AJ14" i="54" l="1"/>
  <c r="AK14" i="54" s="1"/>
  <c r="BK14" i="54"/>
  <c r="BJ14" i="54" s="1"/>
  <c r="BL10" i="54"/>
  <c r="BM10" i="54" s="1"/>
  <c r="BG14" i="54"/>
  <c r="BI14" i="54" s="1"/>
  <c r="BH14" i="54" s="1"/>
  <c r="BK12" i="54"/>
  <c r="BJ12" i="54" s="1"/>
  <c r="BL12" i="54" s="1"/>
  <c r="BM12" i="54" s="1"/>
  <c r="AJ12" i="54"/>
  <c r="AK12" i="54" s="1"/>
  <c r="BK8" i="54"/>
  <c r="BJ8" i="54" s="1"/>
  <c r="BL8" i="54" s="1"/>
  <c r="BM8" i="54" s="1"/>
  <c r="AJ8" i="54"/>
  <c r="AK8" i="54" s="1"/>
  <c r="BG12" i="54"/>
  <c r="BI12" i="54" s="1"/>
  <c r="BH12" i="54" s="1"/>
  <c r="BK8" i="55"/>
  <c r="AJ8" i="55"/>
  <c r="AK8" i="55" s="1"/>
  <c r="BG8" i="55"/>
  <c r="BI8" i="55" s="1" a="1"/>
  <c r="BI8" i="55" s="1"/>
  <c r="BH8" i="55" s="1"/>
  <c r="BK10" i="55"/>
  <c r="AJ10" i="55"/>
  <c r="AK10" i="55" s="1"/>
  <c r="BG10" i="45"/>
  <c r="BI10" i="45" s="1"/>
  <c r="BH10" i="45" s="1"/>
  <c r="BK8" i="45"/>
  <c r="BJ8" i="45" s="1"/>
  <c r="BL8" i="45" s="1"/>
  <c r="BM8" i="45" s="1"/>
  <c r="AJ8" i="45"/>
  <c r="AK8" i="45" s="1"/>
  <c r="AJ10" i="45"/>
  <c r="AK10" i="45" s="1"/>
  <c r="BK10" i="45"/>
  <c r="BJ10" i="45" s="1"/>
  <c r="BL10" i="45" s="1"/>
  <c r="BM10" i="45" s="1"/>
  <c r="BK8" i="52"/>
  <c r="BJ8" i="52" s="1"/>
  <c r="BL8" i="52" s="1"/>
  <c r="BM8" i="52" s="1"/>
  <c r="BB9" i="41"/>
  <c r="BA9" i="41" s="1"/>
  <c r="BE9" i="41" s="1"/>
  <c r="BG10" i="41"/>
  <c r="BG12" i="41"/>
  <c r="BB8" i="41"/>
  <c r="BA8" i="41" s="1"/>
  <c r="BE8" i="41" s="1"/>
  <c r="BB12" i="41"/>
  <c r="BA12" i="41" s="1"/>
  <c r="BE12" i="41" s="1"/>
  <c r="BL10" i="41"/>
  <c r="BI10" i="41"/>
  <c r="BH10" i="41" s="1"/>
  <c r="BI8" i="41"/>
  <c r="BH8" i="41" s="1"/>
  <c r="BK8" i="41"/>
  <c r="BJ8" i="41" s="1"/>
  <c r="AJ8" i="41"/>
  <c r="AK8" i="41" s="1"/>
  <c r="AJ10" i="41"/>
  <c r="AK10" i="41" s="1"/>
  <c r="BK10" i="41"/>
  <c r="BJ10" i="41" s="1"/>
  <c r="BK12" i="41"/>
  <c r="BJ12" i="41" s="1"/>
  <c r="AJ12" i="41"/>
  <c r="AK12" i="41" s="1"/>
  <c r="BI12" i="41"/>
  <c r="BH12" i="41" s="1"/>
  <c r="BL12" i="41"/>
  <c r="BK8" i="51"/>
  <c r="BJ8" i="51" s="1"/>
  <c r="AJ8" i="51"/>
  <c r="AK8" i="51" s="1"/>
  <c r="BL8" i="51"/>
  <c r="BI8" i="51"/>
  <c r="BH8" i="51" s="1"/>
  <c r="AJ15" i="51"/>
  <c r="AK15" i="51" s="1"/>
  <c r="BK15" i="51"/>
  <c r="BJ15" i="51" s="1"/>
  <c r="BL15" i="51"/>
  <c r="BM15" i="51" s="1"/>
  <c r="BI15" i="51"/>
  <c r="BH15" i="51" s="1"/>
  <c r="BI20" i="51"/>
  <c r="BH20" i="51" s="1"/>
  <c r="BL20" i="51"/>
  <c r="BM20" i="51" s="1"/>
  <c r="BK17" i="51"/>
  <c r="BJ17" i="51" s="1"/>
  <c r="AJ17" i="51"/>
  <c r="AK17" i="51" s="1"/>
  <c r="BL11" i="51"/>
  <c r="BM11" i="51" s="1"/>
  <c r="BI17" i="51"/>
  <c r="BH17" i="51" s="1"/>
  <c r="BL17" i="51"/>
  <c r="BM17" i="51" s="1"/>
  <c r="AJ13" i="51"/>
  <c r="AK13" i="51" s="1"/>
  <c r="BK13" i="51"/>
  <c r="BJ13" i="51" s="1"/>
  <c r="BL13" i="51"/>
  <c r="BI13" i="51"/>
  <c r="BH13" i="51" s="1"/>
  <c r="AJ11" i="51"/>
  <c r="AK11" i="51" s="1"/>
  <c r="AJ20" i="51"/>
  <c r="AK20" i="51" s="1"/>
  <c r="AJ12" i="50"/>
  <c r="AK12" i="50" s="1"/>
  <c r="BK12" i="50"/>
  <c r="BJ12" i="50" s="1"/>
  <c r="BL12" i="50" s="1"/>
  <c r="BM12" i="50" s="1"/>
  <c r="BG14" i="50"/>
  <c r="BI14" i="50" s="1"/>
  <c r="BH14" i="50" s="1"/>
  <c r="BL14" i="50" s="1"/>
  <c r="BM14" i="50" s="1"/>
  <c r="AJ8" i="50"/>
  <c r="AK8" i="50" s="1"/>
  <c r="BK8" i="50"/>
  <c r="BJ8" i="50" s="1"/>
  <c r="BL8" i="50" s="1"/>
  <c r="BM8" i="50" s="1"/>
  <c r="BK10" i="50"/>
  <c r="BJ10" i="50" s="1"/>
  <c r="BL10" i="50" s="1"/>
  <c r="BM10" i="50" s="1"/>
  <c r="AJ10" i="50"/>
  <c r="AK10" i="50" s="1"/>
  <c r="BK12" i="44"/>
  <c r="BJ12" i="44" s="1"/>
  <c r="BL12" i="44" s="1"/>
  <c r="BM12" i="44" s="1"/>
  <c r="AJ12" i="44"/>
  <c r="AK12" i="44" s="1"/>
  <c r="BK14" i="44"/>
  <c r="BJ14" i="44" s="1"/>
  <c r="AJ14" i="44"/>
  <c r="AK14" i="44" s="1"/>
  <c r="BI14" i="44"/>
  <c r="BH14" i="44" s="1"/>
  <c r="BL16" i="44"/>
  <c r="BM16" i="44" s="1"/>
  <c r="BI8" i="44"/>
  <c r="BH8" i="44" s="1"/>
  <c r="BL8" i="44" s="1"/>
  <c r="BM8" i="44" s="1"/>
  <c r="AJ12" i="46"/>
  <c r="AK12" i="46" s="1"/>
  <c r="BK12" i="46"/>
  <c r="BJ12" i="46" s="1"/>
  <c r="BH12" i="46"/>
  <c r="BM12" i="46"/>
  <c r="BL8" i="46"/>
  <c r="BM8" i="46" s="1"/>
  <c r="AJ8" i="46"/>
  <c r="AK8" i="46" s="1"/>
  <c r="BK10" i="47"/>
  <c r="BJ10" i="47" s="1"/>
  <c r="BL10" i="47" s="1"/>
  <c r="BM10" i="47" s="1"/>
  <c r="AJ10" i="47"/>
  <c r="AK10" i="47" s="1"/>
  <c r="BK8" i="47"/>
  <c r="BJ8" i="47" s="1"/>
  <c r="AJ8" i="47"/>
  <c r="AK8" i="47" s="1"/>
  <c r="BG8" i="47"/>
  <c r="BI8" i="47" s="1"/>
  <c r="BH8" i="47" s="1"/>
  <c r="AJ8" i="48"/>
  <c r="AK8" i="48" s="1"/>
  <c r="BK8" i="48"/>
  <c r="BJ8" i="48" s="1"/>
  <c r="BL8" i="48" s="1"/>
  <c r="BM8" i="48" s="1"/>
  <c r="BK10" i="48"/>
  <c r="BJ10" i="48" s="1"/>
  <c r="BL11" i="48" s="1"/>
  <c r="BM10" i="48" s="1"/>
  <c r="AJ10" i="48"/>
  <c r="AK10" i="48" s="1"/>
  <c r="BV16" i="54"/>
  <c r="BL14" i="54" l="1"/>
  <c r="BM14" i="54" s="1"/>
  <c r="BL8" i="41"/>
  <c r="BM8" i="41" s="1"/>
  <c r="BM12" i="41"/>
  <c r="BM10" i="41"/>
  <c r="BM8" i="51"/>
  <c r="BM13" i="51"/>
  <c r="BL14" i="44"/>
  <c r="BM14" i="44" s="1"/>
  <c r="BL8" i="47"/>
  <c r="BM8" i="47" s="1"/>
  <c r="BJ10" i="55"/>
  <c r="BL10" i="55"/>
  <c r="BM10" i="55"/>
  <c r="BJ8" i="55"/>
  <c r="BL8" i="55"/>
  <c r="BM8" i="5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tc={3AD22989-D7C1-40D9-9DD4-0477FD3A10CA}</author>
    <author>Claudia Patricia</author>
  </authors>
  <commentList>
    <comment ref="D6" authorId="0" shapeId="0" xr:uid="{3AD22989-D7C1-40D9-9DD4-0477FD3A10CA}">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E05B6B6D-26E1-4C26-B4C0-EF9585A3604B}">
      <text>
        <r>
          <rPr>
            <b/>
            <sz val="9"/>
            <color indexed="81"/>
            <rFont val="Tahoma"/>
            <family val="2"/>
          </rPr>
          <t>Claudia Patricia:</t>
        </r>
        <r>
          <rPr>
            <sz val="9"/>
            <color indexed="81"/>
            <rFont val="Tahoma"/>
            <family val="2"/>
          </rPr>
          <t xml:space="preserve">
No se ha presentado en los ultimos 5 años?</t>
        </r>
      </text>
    </comment>
    <comment ref="I7" authorId="1" shapeId="0" xr:uid="{6B306781-D779-454B-AA09-F5129BD7C3CD}">
      <text>
        <r>
          <rPr>
            <b/>
            <sz val="9"/>
            <color indexed="81"/>
            <rFont val="Tahoma"/>
            <family val="2"/>
          </rPr>
          <t>Claudia Patricia:</t>
        </r>
        <r>
          <rPr>
            <sz val="9"/>
            <color indexed="81"/>
            <rFont val="Tahoma"/>
            <family val="2"/>
          </rPr>
          <t xml:space="preserve">
Se presentó una vez en los últimos 5 años?</t>
        </r>
      </text>
    </comment>
    <comment ref="J7" authorId="1" shapeId="0" xr:uid="{45AA38A3-84E1-4C98-BA86-5A969AA943DD}">
      <text>
        <r>
          <rPr>
            <b/>
            <sz val="9"/>
            <color indexed="81"/>
            <rFont val="Tahoma"/>
            <family val="2"/>
          </rPr>
          <t>Claudia Patricia:</t>
        </r>
        <r>
          <rPr>
            <sz val="9"/>
            <color indexed="81"/>
            <rFont val="Tahoma"/>
            <family val="2"/>
          </rPr>
          <t xml:space="preserve">
Se presentó una vez en los últimos 2 años?</t>
        </r>
      </text>
    </comment>
    <comment ref="K7" authorId="1" shapeId="0" xr:uid="{112D8B9B-3391-4A81-B4A2-A6D21AF58CC1}">
      <text>
        <r>
          <rPr>
            <b/>
            <sz val="9"/>
            <color indexed="81"/>
            <rFont val="Tahoma"/>
            <family val="2"/>
          </rPr>
          <t>Claudia Patricia:</t>
        </r>
        <r>
          <rPr>
            <sz val="9"/>
            <color indexed="81"/>
            <rFont val="Tahoma"/>
            <family val="2"/>
          </rPr>
          <t xml:space="preserve">
Se presentó una vez en el último año?</t>
        </r>
      </text>
    </comment>
    <comment ref="L7" authorId="1" shapeId="0" xr:uid="{8DC63238-7ADF-45F6-97F7-BBFEDCDA4931}">
      <text>
        <r>
          <rPr>
            <b/>
            <sz val="9"/>
            <color indexed="81"/>
            <rFont val="Tahoma"/>
            <family val="2"/>
          </rPr>
          <t>Claudia Patricia:</t>
        </r>
        <r>
          <rPr>
            <sz val="9"/>
            <color indexed="81"/>
            <rFont val="Tahoma"/>
            <family val="2"/>
          </rPr>
          <t xml:space="preserve">
Se ha presentado más de una vez en el último año?</t>
        </r>
      </text>
    </comment>
    <comment ref="O7" authorId="1" shapeId="0" xr:uid="{E426528A-E8BC-4E8F-8EF9-34859891B521}">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BB1CD7F4-A3EA-424B-8E01-3C8F5BF5F5EF}">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9B184895-9C5D-43B7-B992-F568177F67E3}">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13D36FB8-CF6D-4CCF-A94C-32BACE5F581A}">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44CE3DE5-E296-467A-B81B-2D2018C79E9E}">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C075CDB7-5128-449F-BBC5-DE3E908181EA}">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B576060A-2AA7-4F93-BE13-527A05FEADEC}">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A1BE126B-5250-479F-832D-500FF2BC4F0B}">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D91D58F4-EF05-4586-9C57-9F8C6C16D886}">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EA422DC1-6A18-4FAA-BB85-882AEA21B367}">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A7E64C61-CF59-43C5-A764-0C313DDF3D9D}">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C153137E-4E05-4608-9641-2AFDC69DA40A}">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0CEF4A31-DB80-4763-B6A7-32BEF3497EA2}">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AEEA5D32-00A6-47BE-B770-FF6EEC95C961}">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BDD04718-1874-4B7C-AD99-9FF6071335A8}">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6E9B2A37-E585-433F-BA1E-52FBC887C829}">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DC51E4E8-4AB4-4F43-9B99-72946BA573B8}">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D5029937-AA14-46E7-9000-1F0DBD2AD20B}">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9DD84BC6-18BE-4B30-A766-4AB3F11D3A46}">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tc={E062544E-A408-4A82-8E1D-BAF737664CD8}</author>
    <author>Claudia Patricia</author>
  </authors>
  <commentList>
    <comment ref="D6" authorId="0" shapeId="0" xr:uid="{E062544E-A408-4A82-8E1D-BAF737664CD8}">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6A484D17-7744-49FA-BA3C-33569327CF80}">
      <text>
        <r>
          <rPr>
            <b/>
            <sz val="9"/>
            <color indexed="81"/>
            <rFont val="Tahoma"/>
            <family val="2"/>
          </rPr>
          <t>Claudia Patricia:</t>
        </r>
        <r>
          <rPr>
            <sz val="9"/>
            <color indexed="81"/>
            <rFont val="Tahoma"/>
            <family val="2"/>
          </rPr>
          <t xml:space="preserve">
No se ha presentado en los ultimos 5 años?</t>
        </r>
      </text>
    </comment>
    <comment ref="I7" authorId="1" shapeId="0" xr:uid="{A65A5067-4F7E-4AD0-85D8-036F69CAFD01}">
      <text>
        <r>
          <rPr>
            <b/>
            <sz val="9"/>
            <color indexed="81"/>
            <rFont val="Tahoma"/>
            <family val="2"/>
          </rPr>
          <t>Claudia Patricia:</t>
        </r>
        <r>
          <rPr>
            <sz val="9"/>
            <color indexed="81"/>
            <rFont val="Tahoma"/>
            <family val="2"/>
          </rPr>
          <t xml:space="preserve">
Se presentó una vez en los últimos 5 años?</t>
        </r>
      </text>
    </comment>
    <comment ref="J7" authorId="1" shapeId="0" xr:uid="{4E040E4D-3980-4724-8B9F-4B940FA36B17}">
      <text>
        <r>
          <rPr>
            <b/>
            <sz val="9"/>
            <color indexed="81"/>
            <rFont val="Tahoma"/>
            <family val="2"/>
          </rPr>
          <t>Claudia Patricia:</t>
        </r>
        <r>
          <rPr>
            <sz val="9"/>
            <color indexed="81"/>
            <rFont val="Tahoma"/>
            <family val="2"/>
          </rPr>
          <t xml:space="preserve">
Se presentó una vez en los últimos 2 años?</t>
        </r>
      </text>
    </comment>
    <comment ref="K7" authorId="1" shapeId="0" xr:uid="{97209E22-8D92-4DF0-8DBC-996A29803598}">
      <text>
        <r>
          <rPr>
            <b/>
            <sz val="9"/>
            <color indexed="81"/>
            <rFont val="Tahoma"/>
            <family val="2"/>
          </rPr>
          <t>Claudia Patricia:</t>
        </r>
        <r>
          <rPr>
            <sz val="9"/>
            <color indexed="81"/>
            <rFont val="Tahoma"/>
            <family val="2"/>
          </rPr>
          <t xml:space="preserve">
Se presentó una vez en el último año?</t>
        </r>
      </text>
    </comment>
    <comment ref="L7" authorId="1" shapeId="0" xr:uid="{419081C0-6B9F-430C-8666-9EC7E9BADB10}">
      <text>
        <r>
          <rPr>
            <b/>
            <sz val="9"/>
            <color indexed="81"/>
            <rFont val="Tahoma"/>
            <family val="2"/>
          </rPr>
          <t>Claudia Patricia:</t>
        </r>
        <r>
          <rPr>
            <sz val="9"/>
            <color indexed="81"/>
            <rFont val="Tahoma"/>
            <family val="2"/>
          </rPr>
          <t xml:space="preserve">
Se ha presentado más de una vez en el último año?</t>
        </r>
      </text>
    </comment>
    <comment ref="O7" authorId="1" shapeId="0" xr:uid="{F5AE8961-D4D7-4A3F-BAE0-6C56036DF477}">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F5C37336-DFF0-470C-9B52-1B30DBF9A627}">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88289520-E294-44DF-9DA1-FDAA3E617B5E}">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34CFD15A-2C33-47D0-A318-89EA7EBD66C0}">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D4C18EB4-0969-48B2-AD0B-0927E11A7800}">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84EDBF31-986E-4365-A321-77FCD90CDDCA}">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4AEC168D-B0F6-42F0-921D-A7A6514C15EA}">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60044D43-6541-4347-BBC9-A23AD1676FB3}">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2959B176-3185-4058-BFA2-D7A074DD4C59}">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8EBBAE87-3DBC-4941-8F8C-767E07190D8E}">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705D7FFB-CEC4-4781-BDBD-8A38DC374C98}">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746BFAF9-DCAA-48FD-8ACF-33C4D8B0345B}">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29DE6296-57C4-48BE-A3D2-4AF68FA7CB53}">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324E7ED2-B4CD-4D16-9447-C53290A888D1}">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49BE2F60-9384-474A-831D-6B5F2B2FBF1A}">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8D907DBB-297B-4FB8-A586-F1B2CF776B2A}">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9BDB4376-333C-4A99-A1A5-31F3C7A6C14E}">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B3AC7202-32D9-47EF-9EBE-617A1599F2F4}">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8A4C9FD5-E2D5-490B-ACE7-3218E574E255}">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tc={229E2B2B-4B5E-452F-A492-80E686E87CBE}</author>
    <author>Claudia Patricia</author>
  </authors>
  <commentList>
    <comment ref="D6" authorId="0" shapeId="0" xr:uid="{229E2B2B-4B5E-452F-A492-80E686E87CBE}">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CCEB753E-31D7-4EC1-AF0B-BDDCDF17A6E0}">
      <text>
        <r>
          <rPr>
            <b/>
            <sz val="9"/>
            <color indexed="81"/>
            <rFont val="Tahoma"/>
            <family val="2"/>
          </rPr>
          <t>Claudia Patricia:</t>
        </r>
        <r>
          <rPr>
            <sz val="9"/>
            <color indexed="81"/>
            <rFont val="Tahoma"/>
            <family val="2"/>
          </rPr>
          <t xml:space="preserve">
No se ha presentado en los ultimos 5 años?</t>
        </r>
      </text>
    </comment>
    <comment ref="I7" authorId="1" shapeId="0" xr:uid="{F4B9028B-06CA-42A2-A11C-1D767BD4D688}">
      <text>
        <r>
          <rPr>
            <b/>
            <sz val="9"/>
            <color indexed="81"/>
            <rFont val="Tahoma"/>
            <family val="2"/>
          </rPr>
          <t>Claudia Patricia:</t>
        </r>
        <r>
          <rPr>
            <sz val="9"/>
            <color indexed="81"/>
            <rFont val="Tahoma"/>
            <family val="2"/>
          </rPr>
          <t xml:space="preserve">
Se presentó una vez en los últimos 5 años?</t>
        </r>
      </text>
    </comment>
    <comment ref="J7" authorId="1" shapeId="0" xr:uid="{C9C9C757-5AB0-4083-A245-CBF9C6D06BA1}">
      <text>
        <r>
          <rPr>
            <b/>
            <sz val="9"/>
            <color indexed="81"/>
            <rFont val="Tahoma"/>
            <family val="2"/>
          </rPr>
          <t>Claudia Patricia:</t>
        </r>
        <r>
          <rPr>
            <sz val="9"/>
            <color indexed="81"/>
            <rFont val="Tahoma"/>
            <family val="2"/>
          </rPr>
          <t xml:space="preserve">
Se presentó una vez en los últimos 2 años?</t>
        </r>
      </text>
    </comment>
    <comment ref="K7" authorId="1" shapeId="0" xr:uid="{B7755D4D-5764-4126-8F4E-B5032EB8852D}">
      <text>
        <r>
          <rPr>
            <b/>
            <sz val="9"/>
            <color indexed="81"/>
            <rFont val="Tahoma"/>
            <family val="2"/>
          </rPr>
          <t>Claudia Patricia:</t>
        </r>
        <r>
          <rPr>
            <sz val="9"/>
            <color indexed="81"/>
            <rFont val="Tahoma"/>
            <family val="2"/>
          </rPr>
          <t xml:space="preserve">
Se presentó una vez en el último año?</t>
        </r>
      </text>
    </comment>
    <comment ref="L7" authorId="1" shapeId="0" xr:uid="{9FBC71B8-2E31-44DB-AF6A-A3B5FDCCB398}">
      <text>
        <r>
          <rPr>
            <b/>
            <sz val="9"/>
            <color indexed="81"/>
            <rFont val="Tahoma"/>
            <family val="2"/>
          </rPr>
          <t>Claudia Patricia:</t>
        </r>
        <r>
          <rPr>
            <sz val="9"/>
            <color indexed="81"/>
            <rFont val="Tahoma"/>
            <family val="2"/>
          </rPr>
          <t xml:space="preserve">
Se ha presentado más de una vez en el último año?</t>
        </r>
      </text>
    </comment>
    <comment ref="O7" authorId="1" shapeId="0" xr:uid="{55789543-E127-486A-BC98-6E9E6710C6D2}">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58307F58-383C-49DC-BFF0-9E64C7A74113}">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AFA508E4-94A9-4A77-8044-8D4B91CCCC57}">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354D136F-1B10-4422-AADE-8D9268D5B55D}">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7DFEA84E-EE36-49C5-824D-E45FB8A904B1}">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49E99E13-31C1-420C-9255-6C8E77B6D2E2}">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94EBE3F0-D122-4C8E-99C3-016389BB9BC7}">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9245EF67-83E7-4925-AA9F-4F94003865FF}">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1303C0EF-0828-48AD-B0AC-7B43C360FEAC}">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C5DD8BAA-40C9-4BD6-B6BB-6197BF4DD438}">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42D180F3-E3D6-4F84-87F8-07A88796454D}">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830927C6-CE58-4D64-8FD9-8C7F81FCB791}">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681C903B-8D61-4F8E-876B-6C356B1EBC1F}">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E3B53C7C-BE7B-468B-8898-8481B63898CD}">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0C980099-5674-45CC-99D8-EC99EEED6165}">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ED95BC96-827C-4F13-9E9B-52C221037A5B}">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D6435067-A0C0-4B98-B428-38419CCE2B5E}">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6939247F-08A1-4159-B460-CDA37250543F}">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01BB66CC-63EB-4887-88D2-49294EDFFA9F}">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tc={8B4E59CE-C0B0-4BAE-9AC0-E1611F34065F}</author>
    <author>Claudia Patricia</author>
  </authors>
  <commentList>
    <comment ref="D6" authorId="0" shapeId="0" xr:uid="{8B4E59CE-C0B0-4BAE-9AC0-E1611F34065F}">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400E1D4D-5A40-4C5D-A160-FB536CE834C5}">
      <text>
        <r>
          <rPr>
            <b/>
            <sz val="9"/>
            <color indexed="81"/>
            <rFont val="Tahoma"/>
            <family val="2"/>
          </rPr>
          <t>Claudia Patricia:</t>
        </r>
        <r>
          <rPr>
            <sz val="9"/>
            <color indexed="81"/>
            <rFont val="Tahoma"/>
            <family val="2"/>
          </rPr>
          <t xml:space="preserve">
No se ha presentado en los ultimos 5 años?</t>
        </r>
      </text>
    </comment>
    <comment ref="I7" authorId="1" shapeId="0" xr:uid="{9570893A-891E-4775-A7E7-FF4500856A80}">
      <text>
        <r>
          <rPr>
            <b/>
            <sz val="9"/>
            <color indexed="81"/>
            <rFont val="Tahoma"/>
            <family val="2"/>
          </rPr>
          <t>Claudia Patricia:</t>
        </r>
        <r>
          <rPr>
            <sz val="9"/>
            <color indexed="81"/>
            <rFont val="Tahoma"/>
            <family val="2"/>
          </rPr>
          <t xml:space="preserve">
Se presentó una vez en los últimos 5 años?</t>
        </r>
      </text>
    </comment>
    <comment ref="J7" authorId="1" shapeId="0" xr:uid="{A4BAF239-86FE-42E5-9DB3-2E43C85B8066}">
      <text>
        <r>
          <rPr>
            <b/>
            <sz val="9"/>
            <color indexed="81"/>
            <rFont val="Tahoma"/>
            <family val="2"/>
          </rPr>
          <t>Claudia Patricia:</t>
        </r>
        <r>
          <rPr>
            <sz val="9"/>
            <color indexed="81"/>
            <rFont val="Tahoma"/>
            <family val="2"/>
          </rPr>
          <t xml:space="preserve">
Se presentó una vez en los últimos 2 años?</t>
        </r>
      </text>
    </comment>
    <comment ref="K7" authorId="1" shapeId="0" xr:uid="{4D2E7E82-6AD5-4334-BD80-855917DC3568}">
      <text>
        <r>
          <rPr>
            <b/>
            <sz val="9"/>
            <color indexed="81"/>
            <rFont val="Tahoma"/>
            <family val="2"/>
          </rPr>
          <t>Claudia Patricia:</t>
        </r>
        <r>
          <rPr>
            <sz val="9"/>
            <color indexed="81"/>
            <rFont val="Tahoma"/>
            <family val="2"/>
          </rPr>
          <t xml:space="preserve">
Se presentó una vez en el último año?</t>
        </r>
      </text>
    </comment>
    <comment ref="L7" authorId="1" shapeId="0" xr:uid="{B9D57FE1-A034-4072-AF84-1171166E932B}">
      <text>
        <r>
          <rPr>
            <b/>
            <sz val="9"/>
            <color indexed="81"/>
            <rFont val="Tahoma"/>
            <family val="2"/>
          </rPr>
          <t>Claudia Patricia:</t>
        </r>
        <r>
          <rPr>
            <sz val="9"/>
            <color indexed="81"/>
            <rFont val="Tahoma"/>
            <family val="2"/>
          </rPr>
          <t xml:space="preserve">
Se ha presentado más de una vez en el último año?</t>
        </r>
      </text>
    </comment>
    <comment ref="O7" authorId="1" shapeId="0" xr:uid="{8B223455-684C-4544-BFBF-F7DC0F8BA4A0}">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8FD5CAFA-0F4A-4D96-8B14-E0CC104DFAD8}">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36160941-863E-4B3E-B13B-AA36D2C9926C}">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EB3377D5-846D-44CF-8999-8A589ECD0321}">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52379A59-F622-4AC1-B96F-FB78BE763196}">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1DD32837-E533-412B-8EE7-127ED1E45C85}">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54D58510-0815-403C-8DAB-7DEDD1F5BA11}">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3FB6E07B-4A98-4798-8B9B-A942FBD471BD}">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D743B124-F712-4940-81E3-AF3950829766}">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53F09D90-4FD6-4FCD-A014-75A2E4036A8C}">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0F85A054-B63C-47A1-BEC8-7FB24CB40557}">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B665BEE4-8B88-4D13-A52D-4926A3B90E5B}">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35984E71-5AD0-49F5-8225-E018E3129458}">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16A6126B-1F64-44F6-A4F2-3A20CFCE6207}">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7A6E05F1-6F5E-49E0-B609-D0C168EF2A52}">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A0C9FC39-EE67-4313-89F2-843A2FFE294D}">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1D8650DB-F28C-4FBB-9194-5D5FA5C7EFF3}">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843FB37C-2272-4620-9C2D-74D97730A0C2}">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0578579B-77E3-40E8-90C8-FB8DE8F06844}">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tc={179EEDAB-611B-41D2-B48C-2713D1C8F3E0}</author>
    <author>Claudia Patricia</author>
  </authors>
  <commentList>
    <comment ref="D6" authorId="0" shapeId="0" xr:uid="{179EEDAB-611B-41D2-B48C-2713D1C8F3E0}">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9648571C-E729-4729-91AC-DD2BE948BAF7}">
      <text>
        <r>
          <rPr>
            <b/>
            <sz val="9"/>
            <color indexed="81"/>
            <rFont val="Tahoma"/>
            <family val="2"/>
          </rPr>
          <t>Claudia Patricia:</t>
        </r>
        <r>
          <rPr>
            <sz val="9"/>
            <color indexed="81"/>
            <rFont val="Tahoma"/>
            <family val="2"/>
          </rPr>
          <t xml:space="preserve">
No se ha presentado en los ultimos 5 años?</t>
        </r>
      </text>
    </comment>
    <comment ref="I7" authorId="1" shapeId="0" xr:uid="{27C8F346-0AC9-4BC2-93CD-C1DC717E01C4}">
      <text>
        <r>
          <rPr>
            <b/>
            <sz val="9"/>
            <color indexed="81"/>
            <rFont val="Tahoma"/>
            <family val="2"/>
          </rPr>
          <t>Claudia Patricia:</t>
        </r>
        <r>
          <rPr>
            <sz val="9"/>
            <color indexed="81"/>
            <rFont val="Tahoma"/>
            <family val="2"/>
          </rPr>
          <t xml:space="preserve">
Se presentó una vez en los últimos 5 años?</t>
        </r>
      </text>
    </comment>
    <comment ref="J7" authorId="1" shapeId="0" xr:uid="{4E2C0FB6-C107-4CD3-B864-6E1624682BEA}">
      <text>
        <r>
          <rPr>
            <b/>
            <sz val="9"/>
            <color indexed="81"/>
            <rFont val="Tahoma"/>
            <family val="2"/>
          </rPr>
          <t>Claudia Patricia:</t>
        </r>
        <r>
          <rPr>
            <sz val="9"/>
            <color indexed="81"/>
            <rFont val="Tahoma"/>
            <family val="2"/>
          </rPr>
          <t xml:space="preserve">
Se presentó una vez en los últimos 2 años?</t>
        </r>
      </text>
    </comment>
    <comment ref="K7" authorId="1" shapeId="0" xr:uid="{ADEFEA0D-9FA4-445C-AE4B-A7E9849205CD}">
      <text>
        <r>
          <rPr>
            <b/>
            <sz val="9"/>
            <color indexed="81"/>
            <rFont val="Tahoma"/>
            <family val="2"/>
          </rPr>
          <t>Claudia Patricia:</t>
        </r>
        <r>
          <rPr>
            <sz val="9"/>
            <color indexed="81"/>
            <rFont val="Tahoma"/>
            <family val="2"/>
          </rPr>
          <t xml:space="preserve">
Se presentó una vez en el último año?</t>
        </r>
      </text>
    </comment>
    <comment ref="L7" authorId="1" shapeId="0" xr:uid="{F96BD4BC-0B47-401E-BF8D-31CB7ED1C8B3}">
      <text>
        <r>
          <rPr>
            <b/>
            <sz val="9"/>
            <color indexed="81"/>
            <rFont val="Tahoma"/>
            <family val="2"/>
          </rPr>
          <t>Claudia Patricia:</t>
        </r>
        <r>
          <rPr>
            <sz val="9"/>
            <color indexed="81"/>
            <rFont val="Tahoma"/>
            <family val="2"/>
          </rPr>
          <t xml:space="preserve">
Se ha presentado más de una vez en el último año?</t>
        </r>
      </text>
    </comment>
    <comment ref="O7" authorId="1" shapeId="0" xr:uid="{5A03E615-8FFE-4DD6-9DA6-4816408B30ED}">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0ECB755A-F8EB-41BB-B109-14A686CB80A1}">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82287636-DE1E-4797-814B-5A5CFC3656F6}">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6BA838A1-C362-4826-B3DA-8237B478B5AB}">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0FA32C79-C784-451C-AA69-6EC0425662CB}">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56D34DD2-AAEA-43FA-9F19-125FFA53630B}">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48B84E97-EEC9-4C34-9787-EC7CA89AD93A}">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B3509294-31FD-4356-83C0-3F6309CF2230}">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0C58C143-27E8-445B-BA8F-07C1E0710487}">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691FFEA0-198E-4772-BE24-55F7B21C8A19}">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BE9E47E4-4216-4D58-B7CF-DD71285C3B06}">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FF8F8B0C-37F6-4BFB-8F30-56CBC02E4C67}">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93D409E5-05F2-4536-9042-A12D32C7417F}">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C6622499-ACC6-425A-810F-FE24D6102094}">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CB936730-7152-4AFF-9BA7-F0CC03530D9E}">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1F5204CF-C3B9-4949-ADFF-7C04AF5F8194}">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5640D633-5044-41D5-B054-839505FB41AC}">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CC736241-4E6E-4749-8632-9989991E1E4C}">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A490ACA5-18F6-411D-8345-E6F98BD9F744}">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tc={5DE8208C-2DDE-4303-B9E5-F74CE9A16589}</author>
    <author>Claudia Patricia</author>
  </authors>
  <commentList>
    <comment ref="D6" authorId="0" shapeId="0" xr:uid="{5DE8208C-2DDE-4303-B9E5-F74CE9A16589}">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295AD32C-7995-4466-B9CB-E4BA4F9D531B}">
      <text>
        <r>
          <rPr>
            <b/>
            <sz val="9"/>
            <color indexed="81"/>
            <rFont val="Tahoma"/>
            <family val="2"/>
          </rPr>
          <t>Claudia Patricia:</t>
        </r>
        <r>
          <rPr>
            <sz val="9"/>
            <color indexed="81"/>
            <rFont val="Tahoma"/>
            <family val="2"/>
          </rPr>
          <t xml:space="preserve">
No se ha presentado en los ultimos 5 años?</t>
        </r>
      </text>
    </comment>
    <comment ref="I7" authorId="1" shapeId="0" xr:uid="{DA242ED8-99D8-4300-91B7-0E5F53F2A8C6}">
      <text>
        <r>
          <rPr>
            <b/>
            <sz val="9"/>
            <color indexed="81"/>
            <rFont val="Tahoma"/>
            <family val="2"/>
          </rPr>
          <t>Claudia Patricia:</t>
        </r>
        <r>
          <rPr>
            <sz val="9"/>
            <color indexed="81"/>
            <rFont val="Tahoma"/>
            <family val="2"/>
          </rPr>
          <t xml:space="preserve">
Se presentó una vez en los últimos 5 años?</t>
        </r>
      </text>
    </comment>
    <comment ref="J7" authorId="1" shapeId="0" xr:uid="{4D6A1A91-5D89-48A4-B07A-F11388910A15}">
      <text>
        <r>
          <rPr>
            <b/>
            <sz val="9"/>
            <color indexed="81"/>
            <rFont val="Tahoma"/>
            <family val="2"/>
          </rPr>
          <t>Claudia Patricia:</t>
        </r>
        <r>
          <rPr>
            <sz val="9"/>
            <color indexed="81"/>
            <rFont val="Tahoma"/>
            <family val="2"/>
          </rPr>
          <t xml:space="preserve">
Se presentó una vez en los últimos 2 años?</t>
        </r>
      </text>
    </comment>
    <comment ref="K7" authorId="1" shapeId="0" xr:uid="{90C90F37-882B-4A12-8AC3-2F796721DE91}">
      <text>
        <r>
          <rPr>
            <b/>
            <sz val="9"/>
            <color indexed="81"/>
            <rFont val="Tahoma"/>
            <family val="2"/>
          </rPr>
          <t>Claudia Patricia:</t>
        </r>
        <r>
          <rPr>
            <sz val="9"/>
            <color indexed="81"/>
            <rFont val="Tahoma"/>
            <family val="2"/>
          </rPr>
          <t xml:space="preserve">
Se presentó una vez en el último año?</t>
        </r>
      </text>
    </comment>
    <comment ref="L7" authorId="1" shapeId="0" xr:uid="{19E96AC1-4D98-4EA2-9455-91AB76F4BB60}">
      <text>
        <r>
          <rPr>
            <b/>
            <sz val="9"/>
            <color indexed="81"/>
            <rFont val="Tahoma"/>
            <family val="2"/>
          </rPr>
          <t>Claudia Patricia:</t>
        </r>
        <r>
          <rPr>
            <sz val="9"/>
            <color indexed="81"/>
            <rFont val="Tahoma"/>
            <family val="2"/>
          </rPr>
          <t xml:space="preserve">
Se ha presentado más de una vez en el último año?</t>
        </r>
      </text>
    </comment>
    <comment ref="O7" authorId="1" shapeId="0" xr:uid="{CF1F6704-FFBF-4CC1-8397-D9D8EC37A444}">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0DE1046D-654E-4BA6-B17E-E84666256B06}">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44C56C75-99EA-4AAA-B7EC-8A59A5580019}">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4C2CBCB2-E981-4F9D-8870-DBFC8CA53A7C}">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1FE7C17D-E040-4E9A-B3A6-DAF257F48247}">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E1FD22F2-774A-4C81-B4E3-E542BE0F2E04}">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CAA56EAE-EDDC-46BD-81ED-5F0C18D5A1E1}">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F19FF866-8C88-4373-AD15-0AB5B731000A}">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CB3C3246-F46A-43AD-81BB-4B8CE99B7EF9}">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CD23E1F0-EB6F-480E-AD4C-D2C31E37B26F}">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57716535-4178-4BA6-BDDF-7D43D5B7EA04}">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5D1CE52A-2EFC-4AA0-B90B-D962FAAA3827}">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E3DAD392-4155-40CD-A70F-510846AE5E98}">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315064F8-4290-4036-ACD8-D62876B1D3F6}">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9F26D898-2DFC-490D-B919-EBE9C3BB09C2}">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1ABA0A58-CFA5-4EB7-B352-8C2B40B293FD}">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2C971F1D-B56E-464D-BAB1-3066D6BB984E}">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6DD50B5D-6374-4FD5-A103-58FAAAEA7088}">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EE8A225A-9336-4167-B6C8-B55196DCEB5D}">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tc={CA6DDC93-C2A3-4BDB-9B8A-70F7CB1243B3}</author>
    <author>Claudia Patricia</author>
  </authors>
  <commentList>
    <comment ref="D6" authorId="0" shapeId="0" xr:uid="{CA6DDC93-C2A3-4BDB-9B8A-70F7CB1243B3}">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709E0B15-8DCD-4676-B5F9-7EBF3079DC10}">
      <text>
        <r>
          <rPr>
            <b/>
            <sz val="9"/>
            <color indexed="81"/>
            <rFont val="Tahoma"/>
            <family val="2"/>
          </rPr>
          <t>Claudia Patricia:</t>
        </r>
        <r>
          <rPr>
            <sz val="9"/>
            <color indexed="81"/>
            <rFont val="Tahoma"/>
            <family val="2"/>
          </rPr>
          <t xml:space="preserve">
No se ha presentado en los ultimos 5 años?</t>
        </r>
      </text>
    </comment>
    <comment ref="I7" authorId="1" shapeId="0" xr:uid="{6D8CCD52-DE18-4E00-9953-90C89BDF7BB9}">
      <text>
        <r>
          <rPr>
            <b/>
            <sz val="9"/>
            <color indexed="81"/>
            <rFont val="Tahoma"/>
            <family val="2"/>
          </rPr>
          <t>Claudia Patricia:</t>
        </r>
        <r>
          <rPr>
            <sz val="9"/>
            <color indexed="81"/>
            <rFont val="Tahoma"/>
            <family val="2"/>
          </rPr>
          <t xml:space="preserve">
Se presentó una vez en los últimos 5 años?</t>
        </r>
      </text>
    </comment>
    <comment ref="J7" authorId="1" shapeId="0" xr:uid="{AF7E9482-8385-4EB9-B2BB-34859E76260D}">
      <text>
        <r>
          <rPr>
            <b/>
            <sz val="9"/>
            <color indexed="81"/>
            <rFont val="Tahoma"/>
            <family val="2"/>
          </rPr>
          <t>Claudia Patricia:</t>
        </r>
        <r>
          <rPr>
            <sz val="9"/>
            <color indexed="81"/>
            <rFont val="Tahoma"/>
            <family val="2"/>
          </rPr>
          <t xml:space="preserve">
Se presentó una vez en los últimos 2 años?</t>
        </r>
      </text>
    </comment>
    <comment ref="K7" authorId="1" shapeId="0" xr:uid="{E909E4B6-C427-4B90-9E1C-6C1B1FEAE10F}">
      <text>
        <r>
          <rPr>
            <b/>
            <sz val="9"/>
            <color indexed="81"/>
            <rFont val="Tahoma"/>
            <family val="2"/>
          </rPr>
          <t>Claudia Patricia:</t>
        </r>
        <r>
          <rPr>
            <sz val="9"/>
            <color indexed="81"/>
            <rFont val="Tahoma"/>
            <family val="2"/>
          </rPr>
          <t xml:space="preserve">
Se presentó una vez en el último año?</t>
        </r>
      </text>
    </comment>
    <comment ref="L7" authorId="1" shapeId="0" xr:uid="{DBD205D2-DADC-4B29-AF17-B74BDC350015}">
      <text>
        <r>
          <rPr>
            <b/>
            <sz val="9"/>
            <color indexed="81"/>
            <rFont val="Tahoma"/>
            <family val="2"/>
          </rPr>
          <t>Claudia Patricia:</t>
        </r>
        <r>
          <rPr>
            <sz val="9"/>
            <color indexed="81"/>
            <rFont val="Tahoma"/>
            <family val="2"/>
          </rPr>
          <t xml:space="preserve">
Se ha presentado más de una vez en el último año?</t>
        </r>
      </text>
    </comment>
    <comment ref="O7" authorId="1" shapeId="0" xr:uid="{24650C0A-E59B-435B-B208-55CF5CD5870C}">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9C040846-B8B1-4EC7-8782-9E869391867C}">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23DB4C92-7D27-41EC-8BCD-3BA4E7D87BBE}">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5134BF36-C3DD-4970-8055-01BE93294161}">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CB78A547-D85C-4637-878D-87C33D16DC80}">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FF6134E8-F157-4467-A142-A288B5BF0E66}">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E6079C7A-8322-4093-AB34-94844C930584}">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43364E48-4DA8-4B7A-BACB-22224E5146EB}">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DE001220-1B9F-4945-A6D2-A41D80F34A6A}">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D03B42F3-E675-4AE6-994B-8D8BE8529F50}">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58EFD8AF-8604-4E28-A123-A2B3F1A9346A}">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FB8FC951-F7ED-4BF8-9D21-0895B6676F50}">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A277A876-01DB-40E7-9539-0C300DFF444B}">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2C35795B-4F2B-4DCB-852D-467CBC74ECF3}">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7F99F680-444A-4740-A6A5-5BA2A9B0D079}">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9603E15A-66ED-4D4F-A42D-F2426005DE2B}">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0B2BE9DF-D8B5-4B99-B21F-3840D841E612}">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7F64770C-C48B-4BF9-A10E-6973B3668BC1}">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32CA0FC0-A694-49A2-BFF4-96909573DD47}">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tc={CFFE3C9F-673C-4E10-BF07-E3318DBD4250}</author>
    <author>Claudia Patricia</author>
    <author>tc={84B72FD3-81A3-47DD-85AD-E0A318937A06}</author>
  </authors>
  <commentList>
    <comment ref="D6" authorId="0" shapeId="0" xr:uid="{CFFE3C9F-673C-4E10-BF07-E3318DBD4250}">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01572E07-17D7-4850-94FD-65931C193CF8}">
      <text>
        <r>
          <rPr>
            <b/>
            <sz val="9"/>
            <color indexed="81"/>
            <rFont val="Tahoma"/>
            <family val="2"/>
          </rPr>
          <t>Claudia Patricia:</t>
        </r>
        <r>
          <rPr>
            <sz val="9"/>
            <color indexed="81"/>
            <rFont val="Tahoma"/>
            <family val="2"/>
          </rPr>
          <t xml:space="preserve">
No se ha presentado en los ultimos 5 años?</t>
        </r>
      </text>
    </comment>
    <comment ref="I7" authorId="1" shapeId="0" xr:uid="{99729A0B-113A-423D-8FE6-B1D6AA7996A6}">
      <text>
        <r>
          <rPr>
            <b/>
            <sz val="9"/>
            <color indexed="81"/>
            <rFont val="Tahoma"/>
            <family val="2"/>
          </rPr>
          <t>Claudia Patricia:</t>
        </r>
        <r>
          <rPr>
            <sz val="9"/>
            <color indexed="81"/>
            <rFont val="Tahoma"/>
            <family val="2"/>
          </rPr>
          <t xml:space="preserve">
Se presentó una vez en los últimos 5 años?</t>
        </r>
      </text>
    </comment>
    <comment ref="J7" authorId="1" shapeId="0" xr:uid="{D213DDD0-BE3E-403E-8BE7-6B7ED14F1519}">
      <text>
        <r>
          <rPr>
            <b/>
            <sz val="9"/>
            <color indexed="81"/>
            <rFont val="Tahoma"/>
            <family val="2"/>
          </rPr>
          <t>Claudia Patricia:</t>
        </r>
        <r>
          <rPr>
            <sz val="9"/>
            <color indexed="81"/>
            <rFont val="Tahoma"/>
            <family val="2"/>
          </rPr>
          <t xml:space="preserve">
Se presentó una vez en los últimos 2 años?</t>
        </r>
      </text>
    </comment>
    <comment ref="K7" authorId="1" shapeId="0" xr:uid="{E724DF60-B8B2-4F5E-AA34-B217518C9389}">
      <text>
        <r>
          <rPr>
            <b/>
            <sz val="9"/>
            <color indexed="81"/>
            <rFont val="Tahoma"/>
            <family val="2"/>
          </rPr>
          <t>Claudia Patricia:</t>
        </r>
        <r>
          <rPr>
            <sz val="9"/>
            <color indexed="81"/>
            <rFont val="Tahoma"/>
            <family val="2"/>
          </rPr>
          <t xml:space="preserve">
Se presentó una vez en el último año?</t>
        </r>
      </text>
    </comment>
    <comment ref="L7" authorId="1" shapeId="0" xr:uid="{89D0B4BF-97C0-4278-A634-747C79B81CCD}">
      <text>
        <r>
          <rPr>
            <b/>
            <sz val="9"/>
            <color indexed="81"/>
            <rFont val="Tahoma"/>
            <family val="2"/>
          </rPr>
          <t>Claudia Patricia:</t>
        </r>
        <r>
          <rPr>
            <sz val="9"/>
            <color indexed="81"/>
            <rFont val="Tahoma"/>
            <family val="2"/>
          </rPr>
          <t xml:space="preserve">
Se ha presentado más de una vez en el último año?</t>
        </r>
      </text>
    </comment>
    <comment ref="O7" authorId="1" shapeId="0" xr:uid="{6300B060-C394-4EA1-A9C7-A2659FD7B192}">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5946CFD3-DA64-4D63-B764-B5419A628F6E}">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9AFAD5CD-F55E-4852-83E5-3BE62D30B29A}">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CDBE724F-6EE6-4A1F-96BF-DD7B853B24F7}">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66EE5F6A-68A4-4FD3-AEFB-FDF0632723DC}">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6B131FAA-5DC6-4215-80A1-0186583FB60C}">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21C1FB8B-890E-4317-9598-C8300FF67932}">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2149E0BE-45BE-4237-A262-50BD7916FF8D}">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CA3DBBFF-9CE0-4FB8-908C-7054A1063E81}">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49CAE58A-F029-4785-AE37-BAEF6541DE53}">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801E1B28-562E-4E03-9185-652F8DB83E39}">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E4DF79F8-7E9B-4370-9DB9-EAAE53A26584}">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4931540E-DDC4-4FC2-A2C9-4F92E194EA82}">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B2D6FCD8-91D8-4CFD-AF1B-47720BE600FA}">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1C7C6390-9FFD-4B19-AF57-D13CAB7B71D4}">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AF0F0AE9-F63B-4064-9D34-2475C2CC18B4}">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AA5DB6A0-4AA2-4BB2-A4DE-19450AFBCE37}">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445562B6-95A0-48A2-929F-9DC72F11EC54}">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886B1A8F-A010-4202-8683-46600B5E0B56}">
      <text>
        <r>
          <rPr>
            <b/>
            <sz val="9"/>
            <color indexed="81"/>
            <rFont val="Tahoma"/>
            <family val="2"/>
          </rPr>
          <t>Claudia Patricia:</t>
        </r>
        <r>
          <rPr>
            <sz val="9"/>
            <color indexed="81"/>
            <rFont val="Tahoma"/>
            <family val="2"/>
          </rPr>
          <t xml:space="preserve">
Su materialización podría generar daño ambiental? </t>
        </r>
      </text>
    </comment>
    <comment ref="AL8" authorId="2" shapeId="0" xr:uid="{84B72FD3-81A3-47DD-85AD-E0A318937A0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Es importante recordar que, el diseño de los controles debe contar con el responsable del área. por eso, se hizo la corrección pertinente. 
Se realizaron correcciones de forma en controles y acciones a implementar.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tc={535B2E60-1BBC-466D-B7C7-17D966BA1AF4}</author>
    <author>Claudia Patricia</author>
  </authors>
  <commentList>
    <comment ref="D6" authorId="0" shapeId="0" xr:uid="{535B2E60-1BBC-466D-B7C7-17D966BA1AF4}">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7FD240EF-F746-4FE3-9FDA-4216C087497D}">
      <text>
        <r>
          <rPr>
            <b/>
            <sz val="9"/>
            <color indexed="81"/>
            <rFont val="Tahoma"/>
            <family val="2"/>
          </rPr>
          <t>Claudia Patricia:</t>
        </r>
        <r>
          <rPr>
            <sz val="9"/>
            <color indexed="81"/>
            <rFont val="Tahoma"/>
            <family val="2"/>
          </rPr>
          <t xml:space="preserve">
No se ha presentado en los ultimos 5 años?</t>
        </r>
      </text>
    </comment>
    <comment ref="I7" authorId="1" shapeId="0" xr:uid="{1CEB380C-767A-47E4-BEC1-645FE3C8ED75}">
      <text>
        <r>
          <rPr>
            <b/>
            <sz val="9"/>
            <color indexed="81"/>
            <rFont val="Tahoma"/>
            <family val="2"/>
          </rPr>
          <t>Claudia Patricia:</t>
        </r>
        <r>
          <rPr>
            <sz val="9"/>
            <color indexed="81"/>
            <rFont val="Tahoma"/>
            <family val="2"/>
          </rPr>
          <t xml:space="preserve">
Se presentó una vez en los últimos 5 años?</t>
        </r>
      </text>
    </comment>
    <comment ref="J7" authorId="1" shapeId="0" xr:uid="{229DA8EA-F228-42AA-A9A8-40DE84ABC91F}">
      <text>
        <r>
          <rPr>
            <b/>
            <sz val="9"/>
            <color indexed="81"/>
            <rFont val="Tahoma"/>
            <family val="2"/>
          </rPr>
          <t>Claudia Patricia:</t>
        </r>
        <r>
          <rPr>
            <sz val="9"/>
            <color indexed="81"/>
            <rFont val="Tahoma"/>
            <family val="2"/>
          </rPr>
          <t xml:space="preserve">
Se presentó una vez en los últimos 2 años?</t>
        </r>
      </text>
    </comment>
    <comment ref="K7" authorId="1" shapeId="0" xr:uid="{B4EC45F1-D44B-4EAA-8240-014619D50426}">
      <text>
        <r>
          <rPr>
            <b/>
            <sz val="9"/>
            <color indexed="81"/>
            <rFont val="Tahoma"/>
            <family val="2"/>
          </rPr>
          <t>Claudia Patricia:</t>
        </r>
        <r>
          <rPr>
            <sz val="9"/>
            <color indexed="81"/>
            <rFont val="Tahoma"/>
            <family val="2"/>
          </rPr>
          <t xml:space="preserve">
Se presentó una vez en el último año?</t>
        </r>
      </text>
    </comment>
    <comment ref="L7" authorId="1" shapeId="0" xr:uid="{812B1851-0C11-4DDB-85FE-19B333FDE535}">
      <text>
        <r>
          <rPr>
            <b/>
            <sz val="9"/>
            <color indexed="81"/>
            <rFont val="Tahoma"/>
            <family val="2"/>
          </rPr>
          <t>Claudia Patricia:</t>
        </r>
        <r>
          <rPr>
            <sz val="9"/>
            <color indexed="81"/>
            <rFont val="Tahoma"/>
            <family val="2"/>
          </rPr>
          <t xml:space="preserve">
Se ha presentado más de una vez en el último año?</t>
        </r>
      </text>
    </comment>
    <comment ref="O7" authorId="1" shapeId="0" xr:uid="{68BF0137-D5A5-49B5-8289-E492DA851554}">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DD07080B-5EAC-48C6-83D8-E669824A3D2C}">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5326B88E-19EF-4F4E-B2E7-7B3C650FB965}">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BF804228-390F-4249-A3B6-6C28CED068E1}">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55C7E63C-06E3-4354-B529-6BD1C44D6C89}">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9F6DFA52-F02B-4C17-8CB0-2FEAFA16BA1A}">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65398D4D-F091-4BA9-970C-FF4A2D1DC87D}">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A1D210B7-C436-4164-B6DD-ED471BC95200}">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76E667C7-0784-443C-8D46-F672652D2E7C}">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CE4F7BAC-748E-43CA-B74A-D6D0E499C919}">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A96C59B1-AD2E-4E52-B580-86BF040B80CA}">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5C787F86-C519-4D22-BFFC-255DBF633DCB}">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399D2EEF-8185-4DBB-97D6-E5B5C77343F7}">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AC4EBD6A-23CA-4869-8704-58A354B457AA}">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46342718-04A5-4E88-902D-D8AB88917BFC}">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E1B92507-7D5B-4F75-A345-D2887C4EA6B7}">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073A4738-924B-4C30-8016-F666B8F4B5DB}">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5274E359-0B19-46B8-87C2-97A33306E4F2}">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97B6008F-4ED3-4E1D-A5E5-8A43140AAA51}">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tc={599476F8-E588-407E-B299-5C4E30E4B71F}</author>
    <author>Claudia Patricia</author>
  </authors>
  <commentList>
    <comment ref="D6" authorId="0" shapeId="0" xr:uid="{599476F8-E588-407E-B299-5C4E30E4B71F}">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29F62805-4CBD-41EF-9319-842028939BD2}">
      <text>
        <r>
          <rPr>
            <b/>
            <sz val="9"/>
            <color indexed="81"/>
            <rFont val="Tahoma"/>
            <family val="2"/>
          </rPr>
          <t>Claudia Patricia:</t>
        </r>
        <r>
          <rPr>
            <sz val="9"/>
            <color indexed="81"/>
            <rFont val="Tahoma"/>
            <family val="2"/>
          </rPr>
          <t xml:space="preserve">
No se ha presentado en los ultimos 5 años?</t>
        </r>
      </text>
    </comment>
    <comment ref="I7" authorId="1" shapeId="0" xr:uid="{183357AA-9DDA-4515-9C40-16C128D269B2}">
      <text>
        <r>
          <rPr>
            <b/>
            <sz val="9"/>
            <color indexed="81"/>
            <rFont val="Tahoma"/>
            <family val="2"/>
          </rPr>
          <t>Claudia Patricia:</t>
        </r>
        <r>
          <rPr>
            <sz val="9"/>
            <color indexed="81"/>
            <rFont val="Tahoma"/>
            <family val="2"/>
          </rPr>
          <t xml:space="preserve">
Se presentó una vez en los últimos 5 años?</t>
        </r>
      </text>
    </comment>
    <comment ref="J7" authorId="1" shapeId="0" xr:uid="{E355F8E2-5E1A-4DA7-9400-09A9DBDE18C3}">
      <text>
        <r>
          <rPr>
            <b/>
            <sz val="9"/>
            <color indexed="81"/>
            <rFont val="Tahoma"/>
            <family val="2"/>
          </rPr>
          <t>Claudia Patricia:</t>
        </r>
        <r>
          <rPr>
            <sz val="9"/>
            <color indexed="81"/>
            <rFont val="Tahoma"/>
            <family val="2"/>
          </rPr>
          <t xml:space="preserve">
Se presentó una vez en los últimos 2 años?</t>
        </r>
      </text>
    </comment>
    <comment ref="K7" authorId="1" shapeId="0" xr:uid="{092A79D8-83AA-420A-9269-368154D43316}">
      <text>
        <r>
          <rPr>
            <b/>
            <sz val="9"/>
            <color indexed="81"/>
            <rFont val="Tahoma"/>
            <family val="2"/>
          </rPr>
          <t>Claudia Patricia:</t>
        </r>
        <r>
          <rPr>
            <sz val="9"/>
            <color indexed="81"/>
            <rFont val="Tahoma"/>
            <family val="2"/>
          </rPr>
          <t xml:space="preserve">
Se presentó una vez en el último año?</t>
        </r>
      </text>
    </comment>
    <comment ref="L7" authorId="1" shapeId="0" xr:uid="{803D486B-998C-4B74-B79D-B43C8D5C87B4}">
      <text>
        <r>
          <rPr>
            <b/>
            <sz val="9"/>
            <color indexed="81"/>
            <rFont val="Tahoma"/>
            <family val="2"/>
          </rPr>
          <t>Claudia Patricia:</t>
        </r>
        <r>
          <rPr>
            <sz val="9"/>
            <color indexed="81"/>
            <rFont val="Tahoma"/>
            <family val="2"/>
          </rPr>
          <t xml:space="preserve">
Se ha presentado más de una vez en el último año?</t>
        </r>
      </text>
    </comment>
    <comment ref="O7" authorId="1" shapeId="0" xr:uid="{8D61AA07-0B0A-4F1F-9203-B6DB7A89F2E5}">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B54500E6-3BBE-4C57-B9EA-860731E95412}">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72B7054E-25B4-4063-83C3-37BD873451C7}">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3390762E-A29F-48EC-B85A-096A6E651FEF}">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63740AA6-BF3B-407A-8785-3C85E3ADC4E4}">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04007EEC-068B-475B-9E0D-6EABAF098891}">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0109872F-76FF-46E5-AB41-8C09C06115F5}">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39C0F22C-0A28-4BC0-BE30-02A663D4F96A}">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62D5DD52-1846-4D64-9D8D-7D3367E10C9C}">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467D568E-F62F-4C67-BF48-DB59057EC528}">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9FB70AAD-18C0-48C3-B181-0E404BC2E443}">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63E2CA48-4E86-4675-B7F1-967CAD8CA29E}">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3198A289-E9FF-42B4-8F70-8B88A550D848}">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24D7CFE5-F1C5-4E6E-88C6-03E0FE6EC342}">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7F6F029A-E136-4527-A491-1A2AA5D8C0A0}">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5BFE888B-5B9E-4F31-A8F0-0654922337C6}">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601DAA34-C15C-435E-9280-90C3D447DB27}">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4379C7F1-E057-40AB-AFE3-A5C720074E8B}">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9F06640D-FC43-4DDC-8DD7-3FB8AF71C0C4}">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tc={3C0C9A36-73EA-4133-A93C-ED06809AC242}</author>
    <author>Claudia Patricia</author>
  </authors>
  <commentList>
    <comment ref="D6" authorId="0" shapeId="0" xr:uid="{3C0C9A36-73EA-4133-A93C-ED06809AC242}">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84A9B475-7C58-4566-BAD2-9257E1888BB7}">
      <text>
        <r>
          <rPr>
            <b/>
            <sz val="9"/>
            <color indexed="81"/>
            <rFont val="Tahoma"/>
            <family val="2"/>
          </rPr>
          <t>Claudia Patricia:</t>
        </r>
        <r>
          <rPr>
            <sz val="9"/>
            <color indexed="81"/>
            <rFont val="Tahoma"/>
            <family val="2"/>
          </rPr>
          <t xml:space="preserve">
No se ha presentado en los ultimos 5 años?</t>
        </r>
      </text>
    </comment>
    <comment ref="I7" authorId="1" shapeId="0" xr:uid="{C5928C13-3602-41FA-8E3E-F58CC97E6115}">
      <text>
        <r>
          <rPr>
            <b/>
            <sz val="9"/>
            <color indexed="81"/>
            <rFont val="Tahoma"/>
            <family val="2"/>
          </rPr>
          <t>Claudia Patricia:</t>
        </r>
        <r>
          <rPr>
            <sz val="9"/>
            <color indexed="81"/>
            <rFont val="Tahoma"/>
            <family val="2"/>
          </rPr>
          <t xml:space="preserve">
Se presentó una vez en los últimos 5 años?</t>
        </r>
      </text>
    </comment>
    <comment ref="J7" authorId="1" shapeId="0" xr:uid="{14E714C1-0E99-4509-84F3-815AEE29AB6C}">
      <text>
        <r>
          <rPr>
            <b/>
            <sz val="9"/>
            <color indexed="81"/>
            <rFont val="Tahoma"/>
            <family val="2"/>
          </rPr>
          <t>Claudia Patricia:</t>
        </r>
        <r>
          <rPr>
            <sz val="9"/>
            <color indexed="81"/>
            <rFont val="Tahoma"/>
            <family val="2"/>
          </rPr>
          <t xml:space="preserve">
Se presentó una vez en los últimos 2 años?</t>
        </r>
      </text>
    </comment>
    <comment ref="K7" authorId="1" shapeId="0" xr:uid="{DED3C6F6-B028-4EBC-8833-3A532DA5CE62}">
      <text>
        <r>
          <rPr>
            <b/>
            <sz val="9"/>
            <color indexed="81"/>
            <rFont val="Tahoma"/>
            <family val="2"/>
          </rPr>
          <t>Claudia Patricia:</t>
        </r>
        <r>
          <rPr>
            <sz val="9"/>
            <color indexed="81"/>
            <rFont val="Tahoma"/>
            <family val="2"/>
          </rPr>
          <t xml:space="preserve">
Se presentó una vez en el último año?</t>
        </r>
      </text>
    </comment>
    <comment ref="L7" authorId="1" shapeId="0" xr:uid="{C72259C0-2EFB-4236-B9BB-8085090594C0}">
      <text>
        <r>
          <rPr>
            <b/>
            <sz val="9"/>
            <color indexed="81"/>
            <rFont val="Tahoma"/>
            <family val="2"/>
          </rPr>
          <t>Claudia Patricia:</t>
        </r>
        <r>
          <rPr>
            <sz val="9"/>
            <color indexed="81"/>
            <rFont val="Tahoma"/>
            <family val="2"/>
          </rPr>
          <t xml:space="preserve">
Se ha presentado más de una vez en el último año?</t>
        </r>
      </text>
    </comment>
    <comment ref="O7" authorId="1" shapeId="0" xr:uid="{0173771D-D47F-4491-8EFD-A90771517514}">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20AF378E-DA48-47BF-B817-0CAB22362AA0}">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75E42E2D-7EB3-409D-9B10-5D27E18E8549}">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6D6874E3-20E4-42F1-A636-248289DE1687}">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1E09A306-F9AC-42B9-85ED-297C9023E403}">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8B2B3C75-4CA5-49E1-A70C-ED223FE13416}">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34378E96-16B6-441F-B539-67184ABB8E39}">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55ED185D-C99D-406E-A2D3-ECE5B7370E2B}">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F01897B0-AA97-4E08-A58D-78BBF579B7D9}">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75384A82-C7E6-4402-88AF-9CDC767CD874}">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60E1FD06-964A-4696-8F7C-F5D271C39222}">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065F8667-59D0-4969-8500-975482326759}">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2674063B-DAF0-45D5-BECD-28FE8103430A}">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BB1A74D2-4E2B-4A08-827A-10492DFE12DE}">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6F2851D6-C98E-4C6D-80F1-D5C56A452CC8}">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DE2FF055-23D2-443C-83DA-5E086EACD223}">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739EAC82-A04F-40E8-A870-8D468AF470FC}">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80869935-D4B8-4D15-A960-EE49CECF1204}">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25729E2B-EA38-4B42-87F1-62F1F04EE4FD}">
      <text>
        <r>
          <rPr>
            <b/>
            <sz val="9"/>
            <color indexed="81"/>
            <rFont val="Tahoma"/>
            <family val="2"/>
          </rPr>
          <t>Claudia Patricia:</t>
        </r>
        <r>
          <rPr>
            <sz val="9"/>
            <color indexed="81"/>
            <rFont val="Tahoma"/>
            <family val="2"/>
          </rPr>
          <t xml:space="preserve">
Su materialización podría generar daño ambiental?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tc={ED0C2FA8-2622-4CC5-976E-56496B544CB1}</author>
    <author>Claudia Patricia</author>
  </authors>
  <commentList>
    <comment ref="D6" authorId="0" shapeId="0" xr:uid="{ED0C2FA8-2622-4CC5-976E-56496B544CB1}">
      <text>
        <t>[Comentario encadenado]
Su versión de Excel le permite leer este comentario encadenado; sin embargo, las ediciones que se apliquen se quitarán si el archivo se abre en una versión más reciente de Excel. Más información: https://go.microsoft.com/fwlink/?linkid=870924
Comentario:
    Recuerde siempre la siguiente pregunta: ¿Qué tiene que hacer el funcionario a cargo para lograr cometer el acto de corrupción?</t>
      </text>
    </comment>
    <comment ref="H7" authorId="1" shapeId="0" xr:uid="{8FCF0BC4-66FC-4410-BE54-3AC5A2E3C5FB}">
      <text>
        <r>
          <rPr>
            <b/>
            <sz val="9"/>
            <color indexed="81"/>
            <rFont val="Tahoma"/>
            <family val="2"/>
          </rPr>
          <t>Claudia Patricia:</t>
        </r>
        <r>
          <rPr>
            <sz val="9"/>
            <color indexed="81"/>
            <rFont val="Tahoma"/>
            <family val="2"/>
          </rPr>
          <t xml:space="preserve">
No se ha presentado en los ultimos 5 años?</t>
        </r>
      </text>
    </comment>
    <comment ref="I7" authorId="1" shapeId="0" xr:uid="{3EAFF2D3-F942-47D9-948A-87B28768EB2B}">
      <text>
        <r>
          <rPr>
            <b/>
            <sz val="9"/>
            <color indexed="81"/>
            <rFont val="Tahoma"/>
            <family val="2"/>
          </rPr>
          <t>Claudia Patricia:</t>
        </r>
        <r>
          <rPr>
            <sz val="9"/>
            <color indexed="81"/>
            <rFont val="Tahoma"/>
            <family val="2"/>
          </rPr>
          <t xml:space="preserve">
Se presentó una vez en los últimos 5 años?</t>
        </r>
      </text>
    </comment>
    <comment ref="J7" authorId="1" shapeId="0" xr:uid="{E394B674-1B77-4059-9B3D-29794AEDCA13}">
      <text>
        <r>
          <rPr>
            <b/>
            <sz val="9"/>
            <color indexed="81"/>
            <rFont val="Tahoma"/>
            <family val="2"/>
          </rPr>
          <t>Claudia Patricia:</t>
        </r>
        <r>
          <rPr>
            <sz val="9"/>
            <color indexed="81"/>
            <rFont val="Tahoma"/>
            <family val="2"/>
          </rPr>
          <t xml:space="preserve">
Se presentó una vez en los últimos 2 años?</t>
        </r>
      </text>
    </comment>
    <comment ref="K7" authorId="1" shapeId="0" xr:uid="{77D96A5E-F03A-4D72-97CC-3EC229FD139A}">
      <text>
        <r>
          <rPr>
            <b/>
            <sz val="9"/>
            <color indexed="81"/>
            <rFont val="Tahoma"/>
            <family val="2"/>
          </rPr>
          <t>Claudia Patricia:</t>
        </r>
        <r>
          <rPr>
            <sz val="9"/>
            <color indexed="81"/>
            <rFont val="Tahoma"/>
            <family val="2"/>
          </rPr>
          <t xml:space="preserve">
Se presentó una vez en el último año?</t>
        </r>
      </text>
    </comment>
    <comment ref="L7" authorId="1" shapeId="0" xr:uid="{B02E8D18-8E84-4749-831E-BC85000A5188}">
      <text>
        <r>
          <rPr>
            <b/>
            <sz val="9"/>
            <color indexed="81"/>
            <rFont val="Tahoma"/>
            <family val="2"/>
          </rPr>
          <t>Claudia Patricia:</t>
        </r>
        <r>
          <rPr>
            <sz val="9"/>
            <color indexed="81"/>
            <rFont val="Tahoma"/>
            <family val="2"/>
          </rPr>
          <t xml:space="preserve">
Se ha presentado más de una vez en el último año?</t>
        </r>
      </text>
    </comment>
    <comment ref="O7" authorId="1" shapeId="0" xr:uid="{CEC1ACC6-F1DD-4334-99A9-532F1F2D7770}">
      <text>
        <r>
          <rPr>
            <b/>
            <sz val="9"/>
            <color indexed="81"/>
            <rFont val="Tahoma"/>
            <family val="2"/>
          </rPr>
          <t>Claudia Patricia:</t>
        </r>
        <r>
          <rPr>
            <sz val="9"/>
            <color indexed="81"/>
            <rFont val="Tahoma"/>
            <family val="2"/>
          </rPr>
          <t xml:space="preserve">
Su materialización podría afectar al grupo de funcionarios del proceso?</t>
        </r>
      </text>
    </comment>
    <comment ref="P7" authorId="1" shapeId="0" xr:uid="{B0CF85CD-9F57-4F42-A9D4-36D6E4D76883}">
      <text>
        <r>
          <rPr>
            <b/>
            <sz val="9"/>
            <color indexed="81"/>
            <rFont val="Tahoma"/>
            <family val="2"/>
          </rPr>
          <t>Claudia Patricia:</t>
        </r>
        <r>
          <rPr>
            <sz val="9"/>
            <color indexed="81"/>
            <rFont val="Tahoma"/>
            <family val="2"/>
          </rPr>
          <t xml:space="preserve">
Su materialización podría afectar el cumplimiento de metas y objetivos de la dependencia?</t>
        </r>
      </text>
    </comment>
    <comment ref="Q7" authorId="1" shapeId="0" xr:uid="{63FB8B99-5F5A-4B15-AAED-98BE0969E53A}">
      <text>
        <r>
          <rPr>
            <b/>
            <sz val="9"/>
            <color indexed="81"/>
            <rFont val="Tahoma"/>
            <family val="2"/>
          </rPr>
          <t>Claudia Patricia:</t>
        </r>
        <r>
          <rPr>
            <sz val="9"/>
            <color indexed="81"/>
            <rFont val="Tahoma"/>
            <family val="2"/>
          </rPr>
          <t xml:space="preserve">
Su materialización podría afectar el cumplimiento de la misión del EPA?</t>
        </r>
      </text>
    </comment>
    <comment ref="R7" authorId="1" shapeId="0" xr:uid="{A5A090E8-DB13-40A1-B509-260B2E8B2655}">
      <text>
        <r>
          <rPr>
            <b/>
            <sz val="9"/>
            <color indexed="81"/>
            <rFont val="Tahoma"/>
            <family val="2"/>
          </rPr>
          <t>Claudia Patricia:</t>
        </r>
        <r>
          <rPr>
            <sz val="9"/>
            <color indexed="81"/>
            <rFont val="Tahoma"/>
            <family val="2"/>
          </rPr>
          <t xml:space="preserve">
Su materialización podría afectar el cumplimeinto de la misión del sector al que pertenece el EPA?</t>
        </r>
      </text>
    </comment>
    <comment ref="S7" authorId="1" shapeId="0" xr:uid="{46C8C6D0-C9AA-4450-8CD3-5306D0DD69C5}">
      <text>
        <r>
          <rPr>
            <b/>
            <sz val="9"/>
            <color indexed="81"/>
            <rFont val="Tahoma"/>
            <family val="2"/>
          </rPr>
          <t>Claudia Patricia:</t>
        </r>
        <r>
          <rPr>
            <sz val="9"/>
            <color indexed="81"/>
            <rFont val="Tahoma"/>
            <family val="2"/>
          </rPr>
          <t xml:space="preserve">
Su materialización podría generar pérdida de confianza en el EPA afectando su reputación?</t>
        </r>
      </text>
    </comment>
    <comment ref="T7" authorId="1" shapeId="0" xr:uid="{9D53A334-9F1E-45F0-81A4-35F0DEFFAE4D}">
      <text>
        <r>
          <rPr>
            <b/>
            <sz val="9"/>
            <color indexed="81"/>
            <rFont val="Tahoma"/>
            <family val="2"/>
          </rPr>
          <t>Claudia Patricia:</t>
        </r>
        <r>
          <rPr>
            <sz val="9"/>
            <color indexed="81"/>
            <rFont val="Tahoma"/>
            <family val="2"/>
          </rPr>
          <t xml:space="preserve">
Su materialización podría generar pérdidas de recursos económicos?</t>
        </r>
      </text>
    </comment>
    <comment ref="U7" authorId="1" shapeId="0" xr:uid="{F0E2DB22-130D-435D-9E1E-72FBED04565B}">
      <text>
        <r>
          <rPr>
            <b/>
            <sz val="9"/>
            <color indexed="81"/>
            <rFont val="Tahoma"/>
            <family val="2"/>
          </rPr>
          <t>Claudia Patricia:</t>
        </r>
        <r>
          <rPr>
            <sz val="9"/>
            <color indexed="81"/>
            <rFont val="Tahoma"/>
            <family val="2"/>
          </rPr>
          <t xml:space="preserve">
Su materialización podría afectar la prestación de servicios del EPA?</t>
        </r>
      </text>
    </comment>
    <comment ref="V7" authorId="1" shapeId="0" xr:uid="{DD2FE259-5157-4C08-9CB3-405DE7E3BBC6}">
      <text>
        <r>
          <rPr>
            <b/>
            <sz val="9"/>
            <color indexed="81"/>
            <rFont val="Tahoma"/>
            <family val="2"/>
          </rPr>
          <t>Claudia Patricia:</t>
        </r>
        <r>
          <rPr>
            <sz val="9"/>
            <color indexed="81"/>
            <rFont val="Tahoma"/>
            <family val="2"/>
          </rPr>
          <t xml:space="preserve">
Su materialización podrás dar lugar al detrimento de calidad de vida de la comunidad por la 
pérdida del bien o los servicios o los recursos públicos?</t>
        </r>
      </text>
    </comment>
    <comment ref="W7" authorId="1" shapeId="0" xr:uid="{D4BFC3CF-D741-4FF4-86D6-BFD6444F57E8}">
      <text>
        <r>
          <rPr>
            <b/>
            <sz val="9"/>
            <color indexed="81"/>
            <rFont val="Tahoma"/>
            <family val="2"/>
          </rPr>
          <t>Claudia Patricia:</t>
        </r>
        <r>
          <rPr>
            <sz val="9"/>
            <color indexed="81"/>
            <rFont val="Tahoma"/>
            <family val="2"/>
          </rPr>
          <t xml:space="preserve">
Su materialización podría ¿Generar pérdida de información del EPA?</t>
        </r>
      </text>
    </comment>
    <comment ref="X7" authorId="1" shapeId="0" xr:uid="{F5A61763-FD83-44D1-85A0-ED44399DDFF2}">
      <text>
        <r>
          <rPr>
            <b/>
            <sz val="9"/>
            <color indexed="81"/>
            <rFont val="Tahoma"/>
            <family val="2"/>
          </rPr>
          <t>Claudia Patricia:</t>
        </r>
        <r>
          <rPr>
            <sz val="9"/>
            <color indexed="81"/>
            <rFont val="Tahoma"/>
            <family val="2"/>
          </rPr>
          <t xml:space="preserve">
Su materialización podría Generar intervención de los órganos de control, de la Fiscalía, u otro ente?</t>
        </r>
      </text>
    </comment>
    <comment ref="Y7" authorId="1" shapeId="0" xr:uid="{FB859953-A974-4CF0-8E0C-C66BDBD323D2}">
      <text>
        <r>
          <rPr>
            <b/>
            <sz val="9"/>
            <color indexed="81"/>
            <rFont val="Tahoma"/>
            <family val="2"/>
          </rPr>
          <t>Claudia Patricia:</t>
        </r>
        <r>
          <rPr>
            <sz val="9"/>
            <color indexed="81"/>
            <rFont val="Tahoma"/>
            <family val="2"/>
          </rPr>
          <t xml:space="preserve">
Su materialización podría dar lugar a procesos sancionatorios?</t>
        </r>
      </text>
    </comment>
    <comment ref="Z7" authorId="1" shapeId="0" xr:uid="{99481324-4B49-4252-B67A-EBBAEAFE96E5}">
      <text>
        <r>
          <rPr>
            <b/>
            <sz val="9"/>
            <color indexed="81"/>
            <rFont val="Tahoma"/>
            <family val="2"/>
          </rPr>
          <t>Claudia Patricia:</t>
        </r>
        <r>
          <rPr>
            <sz val="9"/>
            <color indexed="81"/>
            <rFont val="Tahoma"/>
            <family val="2"/>
          </rPr>
          <t xml:space="preserve">
Su materialización podría dar lugar a procesos disciplinarios?</t>
        </r>
      </text>
    </comment>
    <comment ref="AA7" authorId="1" shapeId="0" xr:uid="{7545701D-4540-4BEB-9208-1F78163AF9C3}">
      <text>
        <r>
          <rPr>
            <b/>
            <sz val="9"/>
            <color indexed="81"/>
            <rFont val="Tahoma"/>
            <family val="2"/>
          </rPr>
          <t>Claudia Patricia:</t>
        </r>
        <r>
          <rPr>
            <sz val="9"/>
            <color indexed="81"/>
            <rFont val="Tahoma"/>
            <family val="2"/>
          </rPr>
          <t xml:space="preserve">
Su materialización podría dar lugar a procesos fiscales?</t>
        </r>
      </text>
    </comment>
    <comment ref="AB7" authorId="1" shapeId="0" xr:uid="{7DFAA731-2CB3-4B54-A87D-EECC080A7AD9}">
      <text>
        <r>
          <rPr>
            <b/>
            <sz val="9"/>
            <color indexed="81"/>
            <rFont val="Tahoma"/>
            <family val="2"/>
          </rPr>
          <t>Claudia Patricia:</t>
        </r>
        <r>
          <rPr>
            <sz val="9"/>
            <color indexed="81"/>
            <rFont val="Tahoma"/>
            <family val="2"/>
          </rPr>
          <t xml:space="preserve">
Su materialización podría dar lugar a procesos penales?</t>
        </r>
      </text>
    </comment>
    <comment ref="AC7" authorId="1" shapeId="0" xr:uid="{8E3ED213-0747-4D29-8BC7-E5BFEFD87440}">
      <text>
        <r>
          <rPr>
            <b/>
            <sz val="9"/>
            <color indexed="81"/>
            <rFont val="Tahoma"/>
            <family val="2"/>
          </rPr>
          <t>Claudia Patricia:</t>
        </r>
        <r>
          <rPr>
            <sz val="9"/>
            <color indexed="81"/>
            <rFont val="Tahoma"/>
            <family val="2"/>
          </rPr>
          <t xml:space="preserve">
Su materialziación podría generar pérdida de credibilidad del sector?
</t>
        </r>
      </text>
    </comment>
    <comment ref="AD7" authorId="1" shapeId="0" xr:uid="{B2193F72-9567-49B9-9DD8-2859368F8C82}">
      <text>
        <r>
          <rPr>
            <b/>
            <sz val="9"/>
            <color indexed="81"/>
            <rFont val="Tahoma"/>
            <family val="2"/>
          </rPr>
          <t>Claudia Patricia:</t>
        </r>
        <r>
          <rPr>
            <sz val="9"/>
            <color indexed="81"/>
            <rFont val="Tahoma"/>
            <family val="2"/>
          </rPr>
          <t xml:space="preserve">
Su materialización podría ocasionar lesiones físicas o pérdida de vidas humanas?</t>
        </r>
      </text>
    </comment>
    <comment ref="AE7" authorId="1" shapeId="0" xr:uid="{1BB3CD86-83F3-4667-9A50-FDEE02481F05}">
      <text>
        <r>
          <rPr>
            <b/>
            <sz val="9"/>
            <color indexed="81"/>
            <rFont val="Tahoma"/>
            <family val="2"/>
          </rPr>
          <t>Claudia Patricia:</t>
        </r>
        <r>
          <rPr>
            <sz val="9"/>
            <color indexed="81"/>
            <rFont val="Tahoma"/>
            <family val="2"/>
          </rPr>
          <t xml:space="preserve">
Su materialización podría afectar la imagen regional?</t>
        </r>
      </text>
    </comment>
    <comment ref="AF7" authorId="1" shapeId="0" xr:uid="{DCEE0DAE-BA6A-45EC-87BF-303DEE8CAB3F}">
      <text>
        <r>
          <rPr>
            <b/>
            <sz val="9"/>
            <color indexed="81"/>
            <rFont val="Tahoma"/>
            <family val="2"/>
          </rPr>
          <t>Claudia Patricia:</t>
        </r>
        <r>
          <rPr>
            <sz val="9"/>
            <color indexed="81"/>
            <rFont val="Tahoma"/>
            <family val="2"/>
          </rPr>
          <t xml:space="preserve">
Su materialización podría afectar la imagen nacional?</t>
        </r>
      </text>
    </comment>
    <comment ref="AG7" authorId="1" shapeId="0" xr:uid="{E18D453A-4EC9-4B2B-A698-9DFBA733C019}">
      <text>
        <r>
          <rPr>
            <b/>
            <sz val="9"/>
            <color indexed="81"/>
            <rFont val="Tahoma"/>
            <family val="2"/>
          </rPr>
          <t>Claudia Patricia:</t>
        </r>
        <r>
          <rPr>
            <sz val="9"/>
            <color indexed="81"/>
            <rFont val="Tahoma"/>
            <family val="2"/>
          </rPr>
          <t xml:space="preserve">
Su materialización podría generar daño ambiental?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<sst xmlns="http://schemas.openxmlformats.org/spreadsheetml/2006/main" count="2419" uniqueCount="381">
  <si>
    <t>RESULTADO</t>
  </si>
  <si>
    <t>TOTAL</t>
  </si>
  <si>
    <t>PROCESOS</t>
  </si>
  <si>
    <t>1ER SEGUIMIENTO</t>
  </si>
  <si>
    <t>2DO SEGUIMIENTO</t>
  </si>
  <si>
    <t>3ER SEGUIMIENTO</t>
  </si>
  <si>
    <t>GESTIÓN DE DIRECCIÓN</t>
  </si>
  <si>
    <t xml:space="preserve">GESTIÓN DE PLANEACIÓN </t>
  </si>
  <si>
    <t>INVESTIGACIÓN Y EDUCACIÓN AMBIENTAL</t>
  </si>
  <si>
    <t>EVALUACIÓN, CONTROL Y SEGUIMIENTO AMBIENTAL</t>
  </si>
  <si>
    <t>GESTIÓN ADMINISTRATIVA Y FINANCIERA</t>
  </si>
  <si>
    <t>GESTIÓN JURIDICA</t>
  </si>
  <si>
    <t>GESTIÓN CONTRACTUAL</t>
  </si>
  <si>
    <t>GESTIÓN DEL TALENTO HUMANO</t>
  </si>
  <si>
    <t>TIC</t>
  </si>
  <si>
    <t>SERVICIOS AL CIUDADANO</t>
  </si>
  <si>
    <t>GESTIÓN DOCUMENTAL</t>
  </si>
  <si>
    <t>SEGUIMIENTO Y EVALUACIÓN</t>
  </si>
  <si>
    <t>Total</t>
  </si>
  <si>
    <t>FECHA: 27 enero de 2022</t>
  </si>
  <si>
    <t>VERSIÓN: 1.0</t>
  </si>
  <si>
    <t>CÓDIGO: F-GP-010</t>
  </si>
  <si>
    <t>IDENTIFICACIÓN DEL RIESGO</t>
  </si>
  <si>
    <t>VALORACIÓN DEL RIESGO</t>
  </si>
  <si>
    <t>TRATAMIENTO MONITOREO Y REVISIÓN</t>
  </si>
  <si>
    <t>SEGUIMIENTO MRC</t>
  </si>
  <si>
    <t>ANÁLISIS DEL RIESGO INHERENTE</t>
  </si>
  <si>
    <t>EVALUACIÓN DEL RIESGO</t>
  </si>
  <si>
    <t>EJECUCIÓN DE CONTROLES</t>
  </si>
  <si>
    <t>LISTA MEDICION DE CONTROLES</t>
  </si>
  <si>
    <t>LISTA SELECCIÓN PROBAB E IMPACTO</t>
  </si>
  <si>
    <t>LISTA SELECCIÓN IMPACTO</t>
  </si>
  <si>
    <t>No.</t>
  </si>
  <si>
    <t>PROCESO</t>
  </si>
  <si>
    <t>OBJETIVO</t>
  </si>
  <si>
    <t>CAUSA</t>
  </si>
  <si>
    <t>RIESGO</t>
  </si>
  <si>
    <t>CLASIFICACIÓN DEL RIESGO</t>
  </si>
  <si>
    <t>CONSECUENCIA</t>
  </si>
  <si>
    <t>PROBABILIDAD</t>
  </si>
  <si>
    <t>TOTALES</t>
  </si>
  <si>
    <t xml:space="preserve">IMPACTO </t>
  </si>
  <si>
    <t>RIESGO INHERENTE</t>
  </si>
  <si>
    <t>CONTROLES</t>
  </si>
  <si>
    <t>NATURALEZA DEL CONTROL</t>
  </si>
  <si>
    <r>
      <rPr>
        <b/>
        <sz val="9"/>
        <rFont val="Calibri"/>
        <family val="2"/>
        <scheme val="minor"/>
      </rPr>
      <t>VALORACIÓN DE CONTROLES</t>
    </r>
    <r>
      <rPr>
        <b/>
        <sz val="7"/>
        <rFont val="Calibri"/>
        <family val="2"/>
        <scheme val="minor"/>
      </rPr>
      <t xml:space="preserve">
(Diseño)</t>
    </r>
  </si>
  <si>
    <r>
      <t xml:space="preserve">EVALUACIÓN DE LOS CONTROLES
</t>
    </r>
    <r>
      <rPr>
        <b/>
        <sz val="7"/>
        <rFont val="Calibri"/>
        <family val="2"/>
        <scheme val="minor"/>
      </rPr>
      <t xml:space="preserve"> (Ejecución)</t>
    </r>
  </si>
  <si>
    <t>EVALUACIÓN DE LOS CONTROLES DISMINUYE</t>
  </si>
  <si>
    <t>RIESGO RESIDUAL</t>
  </si>
  <si>
    <t>OPCIÓN DE MANEJO</t>
  </si>
  <si>
    <t>ACCIONES</t>
  </si>
  <si>
    <t>RESPONSABLE</t>
  </si>
  <si>
    <t>FECHA CUMPLIMIENTO</t>
  </si>
  <si>
    <t>Observaciones</t>
  </si>
  <si>
    <t>El control se ejecuta de manera consistente por parte del responsable</t>
  </si>
  <si>
    <t>Responsable</t>
  </si>
  <si>
    <t>Periodicidad</t>
  </si>
  <si>
    <t>Proposito</t>
  </si>
  <si>
    <t xml:space="preserve">Actividad </t>
  </si>
  <si>
    <t>Observ y Desviaciones</t>
  </si>
  <si>
    <t>evidencia</t>
  </si>
  <si>
    <t>X</t>
  </si>
  <si>
    <t>NIVEL</t>
  </si>
  <si>
    <t>INTERPRETACIÓN</t>
  </si>
  <si>
    <t>SUMA</t>
  </si>
  <si>
    <t>Autoridad</t>
  </si>
  <si>
    <t>Propósito</t>
  </si>
  <si>
    <t>Confiabilidad</t>
  </si>
  <si>
    <t>Evidencias</t>
  </si>
  <si>
    <t>Efectividad</t>
  </si>
  <si>
    <t>El control se ejecuta algunas veces por parte del responsable</t>
  </si>
  <si>
    <t>Asignado</t>
  </si>
  <si>
    <t>Oportuna</t>
  </si>
  <si>
    <t>Prevenir</t>
  </si>
  <si>
    <t>Confiable</t>
  </si>
  <si>
    <t>Se Investigan y Resuelven Oportunamente</t>
  </si>
  <si>
    <t>Completa</t>
  </si>
  <si>
    <t xml:space="preserve">Orientar la gestión de la entidad mediante la planeación, ejecución y seguimiento de estrategias, así como el establecimiento de lineamientos, directrices, políticas, que conduzcan al mejoramiento continuo del Establecimiento Público Ambiental, en el marco de las disposiciones legales vigentes para el cumplimiento de la Misión y la Visión.			</t>
  </si>
  <si>
    <t>Materialización de situaciones de conflicto de interés.</t>
  </si>
  <si>
    <t xml:space="preserve">Posibilidad de recibir o solicitar dádivas o beneficio a nombre propio o de terceros para favorecer la ejecución o desarrollo de proyectos que no cumpla con los requisitos dispuestos por la ley, aprovechando su autoridad. </t>
  </si>
  <si>
    <t>CORRUPCIÓN</t>
  </si>
  <si>
    <t>Afectación de la Imagen y reputación organizaconal
Detrimento Patrimonial
Afectacion al medio ambiente urbano de la ciudad</t>
  </si>
  <si>
    <t>x</t>
  </si>
  <si>
    <t>La dirección general junto con su equipo de trabajo, realizará trimestralmente la ejecución de los proyectos de inversión y registrará en un acta las recomendaciones de cumplimiento para cada proyecto evaluado</t>
  </si>
  <si>
    <t>Adecuado</t>
  </si>
  <si>
    <t>El control no se ejecuta por parte del responsable</t>
  </si>
  <si>
    <t>No Asignado</t>
  </si>
  <si>
    <t>No Oportuna</t>
  </si>
  <si>
    <t>Detectar</t>
  </si>
  <si>
    <t>No Confiable</t>
  </si>
  <si>
    <t>No Se Investigan y Resuelven Oportunamente</t>
  </si>
  <si>
    <t>Incompleta</t>
  </si>
  <si>
    <t>Proyectos sin el lleno de lo requisitos dispuestos por la Ley</t>
  </si>
  <si>
    <t>Los miembros del comité de contratación aprobarán las contrataciones realizadas en la modalidad de licitación, selección abreviada, concurso de méritos y convenios, requeridos para la ejecución de los proyectos, y dejarán las observaciones concernientes en las actas de comité de contratación</t>
  </si>
  <si>
    <t>Autorizaciones financieras sin el lleno de requisitos legales</t>
  </si>
  <si>
    <t>Posibilidad de recibir o solicitar dádivas o beneficio a nombre propio o de terceros para realizar autorizaciones de operaciones financieras (pagos de nomina, pago de honorarios  y remuneraciones técnicos) por prestación de servicios sin el lleno de requisitos legales</t>
  </si>
  <si>
    <t>La Directora General, cada vez que realice la autorización de operaciones financieras corroborará que dichas operaciones financieras correspondan a lo establecido en la Ley y posteriormente firmará. En el evento en el que encuentre una anomalía lo regresará al profesional pertinente para que se subsane</t>
  </si>
  <si>
    <t>27 enero de 2022</t>
  </si>
  <si>
    <t>Fortalecer la Educación, la Investigación y la Cultura Ambiental, enfocadas en la protección y conservación del Patrimonio Natural a través de la participación ciudadana y según la Normatividad vigente.</t>
  </si>
  <si>
    <t xml:space="preserve">Estudios previos manipulados  de convenios específicos </t>
  </si>
  <si>
    <t>Posibilidad de recibir o solicitar cualquier dádiva o beneficio a nombre propio o de terceros, para desviar los recursos financieros asignados a los proyectos de la SIEA con el fin de favorecer intereses personales</t>
  </si>
  <si>
    <t xml:space="preserve">Afectación al grupo de funcionarios del proceso, afectación el cumplimiento de metas y objetivos de la dependencia, pérdida de confianza en el EPA afectando su reputación, intervención de los órganos de control, de la Fiscalía, u otro ente. </t>
  </si>
  <si>
    <t>RARA VEZ</t>
  </si>
  <si>
    <t>MODERADO</t>
  </si>
  <si>
    <t xml:space="preserve">La Subdirectora de Investigación y Educación Ambiental, cada vez que se presenten procesos contractuales en donde participe la SIEA, revisará los estudios previos para confirmar su coherencia con las necesidades de la dependencia, identificadas a través del Plan Anual de Adquisiciones e insertará su visto bueno. En el evento que encuentre alguna anomalia, lo hará saber a la unidad de contratación y/o al profesional encargado para que subsane la información. </t>
  </si>
  <si>
    <t>1 Inventario anual de herramientas lúdicas existentes en la entidad</t>
  </si>
  <si>
    <t xml:space="preserve">Subdirector de Investigación y Educación Ambiental </t>
  </si>
  <si>
    <t>30/06/2023</t>
  </si>
  <si>
    <t xml:space="preserve">Formulación de necesidades inexistentes </t>
  </si>
  <si>
    <t>La Subdirectora de Investigación y Educación Ambiental, cada vez que se presenten procesos contractuales para la adquisición de herramientas pedagógicas, en el estudio previo deberá agregrar la justificación de la necesidad, y este documento deberá contar con el visto bueno de la Oficina Asesora Jurídica de la entidad.</t>
  </si>
  <si>
    <t xml:space="preserve">Manipulación de informes de gestión </t>
  </si>
  <si>
    <t>Posibilidad de recibir beneficios a nombre propio o de terceros para adicionar y/o alterar resultados de actividades de cumplimiento  del plan de acción carentes de veracidad</t>
  </si>
  <si>
    <t>La Subdirectora de Investigación y Educación Ambiental, mensualmente  requerirá que los profesionales a cargo del cumplimiento de metas del plan de acción de la Subdirección de Investigación y Educación Ambiental, presenten un informe  de actividades  que soporten con evidencias los avances logrados de las metas asignadas.</t>
  </si>
  <si>
    <t xml:space="preserve">1 informe trimestral de evidencias de cumplimiento de plan de acción. </t>
  </si>
  <si>
    <t>trimestral</t>
  </si>
  <si>
    <t xml:space="preserve">Seguimiento ineficiente a las actividades de los proyectos de la SIEA </t>
  </si>
  <si>
    <t xml:space="preserve">La Subdirectora de Investigación y Educación Ambiental, trimestralmente realizará el reporte de evidencias de avances del Plan de acción con sus respectivos soportes documentales de planillas y actas que evidencien el seguimiento de actividades realizadas, a la Oficina Asesora de Planeación. </t>
  </si>
  <si>
    <t>FECHA: 27/01/2022</t>
  </si>
  <si>
    <t>GESTIÓN DE PLANEACIÓN</t>
  </si>
  <si>
    <t>Formular y realizar seguimiento de planes, programas  y proyectos que respondan a los propósitos de conservación de los recursos naturales y del ambiente en el distrito, en cumplimiento de la legislación ambiental y la responsabilidad misional del EPA.</t>
  </si>
  <si>
    <t>Ausencia de controles y/o existencia de  Herramiantas inadecuadas para la consolidación de la información y la construcción de Informes de Gestión y reportes de seguimiento a Programas, Proyectos y Planes de acción institucionales.</t>
  </si>
  <si>
    <t xml:space="preserve">Posibilidad de recibir o solicitar cualquier dádiva o beneficio a nombre propio o de terceros para la presentacción de informes de gestión y/o seguimiento carentes de objetividad y veracidad. </t>
  </si>
  <si>
    <t>Sanciones disciplinarios y/o fiscales
perdida de la credibilidad institucional.</t>
  </si>
  <si>
    <t>El Jefe de la Oficina Asesora de Planeación a través de sus profesionales asignados al área, solicitará a las diferentes dependencias trimestralmente la información de avance de los proyectos a través de herramientas estandarizadas para la construcción del informe de gestión institucional. En caso de no recibir información oportuna y relevante para la construcción del informe, presentará correo o memorando de incumplimiento con copia a la Dirección General.</t>
  </si>
  <si>
    <t>Manipulación indebida de la información</t>
  </si>
  <si>
    <t>El Jefe de la Oficina Asesora de Planeación, a través de sus Profesionales asignados al área, cada vez  que se requiera deberá revisar, interpretar y hacer control a la entrega oportuna de informes de gestión por  proyectos o avance de planes de mejoramiento de MIPG y SGC, y demás planes estratégicos internos, diligenciando los formatos de reporte e informes estandarizados y establecidos para cada caso, con el objeto de verificar su cumplimiento y garantizar la oportunidad e idoneidad en el reporte de la información a las partes interesadas.</t>
  </si>
  <si>
    <t>Falta de socialización y participación para la planificación y seguimiento de la información de planes, programas y proyectos.</t>
  </si>
  <si>
    <t xml:space="preserve">Posibilidad de recibir o solicitar cualquier dádiva o beneficio a nombre propio o de terceros para tomar decisiones unilaterales y no participativas en el seguimiento de los planes, programas, y proyectos. </t>
  </si>
  <si>
    <t>El Jefe de la Oficina Asesora de Planeación, a través de sus Profesionales asignados al área, anualmente comunicará la metodología, cronograma de seguimiento y control y socializará las herramientas  para la recolección de información  de avance de proyectos e informes de gestión con el objeto de verificar su cumplimiento y socializará los resultados haciendo partícipes a los grupos de interés en la construcción de planes de mejora y divulgación de resultados períodicos.</t>
  </si>
  <si>
    <t>Inadecuado</t>
  </si>
  <si>
    <t>El Jefe de la Oficina Asesora de Planeación, a través de sus Profesionales asignados al área, verificará trimestralmente en el reporte realizado por las diferentes areas de la entidad que el avance sea coherente con lo planeado en relación a las metas, indicadores y productos. Si hay alguna anomalia, se informa a la dependencia pertinente a través de un medio oficial de comunicación del EPA.</t>
  </si>
  <si>
    <t xml:space="preserve">EVALUACIÓN, CONTROL Y SEGUIMIENTO AMBIENTAL </t>
  </si>
  <si>
    <t>Realizar el contr8ol, evaluación y seguimiento ambiental al cumplimiento de los requisitos de las licencias, permisos, viabilidaes y demás tramites ambientales ejecutados en la entidad, según la normatividad vigente.</t>
  </si>
  <si>
    <t>Falta de documentación en los tramites.</t>
  </si>
  <si>
    <t xml:space="preserve">Posibilidad de recibir o solicitar cualquier dádiva o beneficio a nombre propio o de terceros para gestionar y/o viabilizar tramites ambientales. </t>
  </si>
  <si>
    <t>1. Demandas y demás acciones jurídicas. 
2. Detrimento de la imagen de la entidad ante sus grupos de valor.
3. Investigaciones Disciplinarias</t>
  </si>
  <si>
    <t xml:space="preserve">La Subdirector Técnico y Desarrollo Sostenible, cada vez que radique un tramite ambiental, verificará si cumple con los requisitos minimos establecidos para el tramite, en el procedimiento; en el caso de que falten documentos, se notifica al usuario y de hace devolución del tramite hasta subsanar lo pertinente. </t>
  </si>
  <si>
    <t xml:space="preserve">Manupulación intencionada en el orden de respuesta de los tramites ambientales </t>
  </si>
  <si>
    <t xml:space="preserve">La Subdirector Técnico y Desarrollo Sostenible, cada vez que se radica un tramite ambiental, verificará que se le de respuesta en el orden y los tiempos establecidos. Así mismo tomará una muestra representativa de los tramites para verificar los tramites que han sido evaluados. </t>
  </si>
  <si>
    <t>No es control</t>
  </si>
  <si>
    <t>No Existe</t>
  </si>
  <si>
    <t>Falta o inadecuado seguimiento de las solicitudes de los tramites ambientales en los sistemas de información SIGOB y VITAL</t>
  </si>
  <si>
    <t>Posibilidad de recibir o solicitar cualquier dádiva o beneficio a nombre propio o de terceros para agilizar, priorizar o retrazar un trámite ambiental incumpliendo los tiempos establecidos en los procedimientos.</t>
  </si>
  <si>
    <t>1. Incumplimientos en la entrega de bienes y servicios a los grupos de valor.
2.  Detrimento de la imagen de la entidad ante sus grupos de valor.</t>
  </si>
  <si>
    <t xml:space="preserve">La subdirectora técnica y desarrollo sostenible mensualmente hará seguimiento a cada uno de los técnicos y profesionales que tienen usuario en SIGOB y VITAL para evaluar el estado de las solicitudes en estos sistemas de información, de igual manera tomara como apoyo los reportes enviados por la Secretaria Privada para observar el estado de cada una de las solicitudes asignadas en la Subdirección Técnica; en caso de encontrar tramites pendientes y vencidos en dichas herramientas procederá a establecer reuniones con los responsables para tomar las acciones correctivas necesarias. </t>
  </si>
  <si>
    <t>Falta de utilización de los sistemas de información SIGOB y VITAL.</t>
  </si>
  <si>
    <t xml:space="preserve">La subdirectora técnica y desarrollo sostenible trimestralmente tomara una muestra representativa de las solicitudes asignadas a cada uno de los profesionales y técnicos con usuario en los sistemas de información SIGOB y VITAL, con el fin de observar si los tramites están siendo gestionados en estas herramientas, de no ser así, se convocará a reuniones con cada uno de los coordinadores para tomar acciones correctivas y establecer planes de mejoras.  </t>
  </si>
  <si>
    <t>No contar con un manual  de procedimientos de tramites actualizados.</t>
  </si>
  <si>
    <t>Posibilidad de recibir o solicitar cualquier dádiva o beneficio a nombre propio o de terceros para otorgar tramites ambientales sin el mínimo de requisitos legales.</t>
  </si>
  <si>
    <t>1. Demandas y demás acciones jurídicas. 
2. Investigaciones Disciplinarias
3. Detrimento de la imagen de la entidad ante sus grupos de valor.</t>
  </si>
  <si>
    <t>El subdirector Técnico y Desarrollo Sostenible, convocara a mesas de trabajo semestralmente con los dueños de los procesos para evaluar si los procedimientos se encuentran acorde con la capacidad operativa de la entidad, esto con el fin de evaluar y gestionar los cambios necesarios de los mismos para lograr que los tiempos se cumplan; en el caso de que los responsables de los procedimientos no asistan a estas mesas de trabajo se le notificara a Dirección vía correo electrónico.</t>
  </si>
  <si>
    <t>No contar con un expediente único para cada tramite.</t>
  </si>
  <si>
    <t xml:space="preserve">El subdirector Técnico y Desarrollo Sostenible, trimestralmente tomara una muestra representativa de las solicitudes asignadas a cada uno de los profesionales y técnicos con usuario en los sistemas de información SIGOB y VITAL, con el fin de observar si los tramites tienen un unico expediente con la documentacion requerida y completa, en caso de encontrar cualquier inconsistencia en los expedientes de tramites ambientales se le notificara vía correo electrónico Y vía SIGOB al coordinador responsable del tramite para evaluar las inconsistencias y establecer acciones de mejoras. </t>
  </si>
  <si>
    <t>20 Julio de 2023</t>
  </si>
  <si>
    <t>VERSIÓN: 2.0</t>
  </si>
  <si>
    <t xml:space="preserve">Administar, Registrar y Controlar los recursos de la entidad, con criterios de economía, eficacia y eficiencia, garantizando su disponibilidad para el cumplimiento de los planes. </t>
  </si>
  <si>
    <t xml:space="preserve">Socializacion parcial  de las necesidades de los recursos a asignar  en el presupuesto.
</t>
  </si>
  <si>
    <t xml:space="preserve">Posibilidad de recibir o solicitar cualquier dádiva o beneficio a nombre propio o de terceros para favorecer a una persona o empresa en asignaciones y modificaciones presupuestales </t>
  </si>
  <si>
    <t>CORRUPCION</t>
  </si>
  <si>
    <t xml:space="preserve">Afectacion al grupo de funcionarios que participan en el proceso. 
Incumplimiento de las Metas y Objetivos de la Dependencia.
Incumplimiento a la mision del EPA.
</t>
  </si>
  <si>
    <t xml:space="preserve"> El Subdirector Administrativo y Financiero, por medio de un oficio solicitará anualmente las necesidades para el funcionamiento de cada área y convocará una mesa de trabajo con los líderes de los procesos con el fin de revisar las necesidades presentadas por cada proyecto de inversión y presentarla a la Dirección General. En caso de inasistencia por parte de los líderes de los procesos se retroalimentará a los líderes de los procesos faltantes.
</t>
  </si>
  <si>
    <t>Se convocará a los lideres de procesos a la mesa técnica en el mes de septiembre para construir el proyecto de Presupuesto, antes de ser presentado a la Direccion.</t>
  </si>
  <si>
    <t>Subdirección administrativa y financiera</t>
  </si>
  <si>
    <t>30-09-2023</t>
  </si>
  <si>
    <t xml:space="preserve"> Debilidades en el procedimiento para la aprobación y la distribución de los recursos en el presupuesto.
</t>
  </si>
  <si>
    <t>El Subdirector Administrativo y Financiero, revisará y actualizará en caso de ser necesario el procedimiento PR-GAF-011 PROCEDIMIENTO PARA LA ELABORACIÓN DEL PRESUPUESTO V01, con última fecha de vigencia de 15/11/2022, a fin de dar alcance a los cambios o actualizaciones que se hayan dado en desde su ultima actualización.</t>
  </si>
  <si>
    <t>Se solicitará a cada líder de proceso las necesidades presupuestales  con su propuesta y proyección</t>
  </si>
  <si>
    <t>31-08-2023</t>
  </si>
  <si>
    <t>Controles ineficientes hacia las modificaciones y  los traslados al interior de los rubros presupuestales.</t>
  </si>
  <si>
    <t xml:space="preserve"> El Subdirector Administrativo y Financiero, cada vez que se presente una modificación en la normatividad que motive a realizar traslados presupuestales, verificará a través de la ejecución presupuestal que los recursos se encuentran comprometidos para el cumplimiento de las metas </t>
  </si>
  <si>
    <t>Seguir llevando el formato de solicitud de traslado presupuestal (F-GAF-005/ F-GAF-006) el cual debe firmarlo el interesado y debe aprobarlo el responsable.</t>
  </si>
  <si>
    <t>permanente</t>
  </si>
  <si>
    <t xml:space="preserve"> El Subdirector Administrativo y Financiero, cada vez que se presente una modificación en la normatividad que motive a realizar traslados presupuestales, solicitará diligenciar un formato de descripción y justificación de la necesidad del traslado o modificación en los rubros presupuestales ( F-GAF-005 / F-GAF-006)</t>
  </si>
  <si>
    <t>Falta de estandarización de los tiempos de expedición y tramites en el procedimiento de reservas</t>
  </si>
  <si>
    <t>Posibilidad de recibir o solicitar cualquier dádiva o beneficio a nombre propio o de terceros para ocultar o demorar en los tiempos del proceso de pago de reservas y cuentas pagar.</t>
  </si>
  <si>
    <t>Afectación al grupo de funcionarios que participan en el proceso. 
Incumplimiento de las Metas y Objetivos de la Dependencia.
Incumplimiento a la misión del EPA, Así como también la reputación de la entidad a nivel local y regional</t>
  </si>
  <si>
    <t>El Subdirector Administrativo y Financiero, anualmente, cada vez que se presente una reserva, revisará que corresponda a la resolución donde se constituye y  establece dicha reserva a través de un acto administrativo, y en caso de ser necesario, se actualizará  el procedimiento de reservas y/o cuentas por pagar e incluir los tiempos de expedición y tramites, para los casos pertinentes.</t>
  </si>
  <si>
    <t>Se corroborará en el sistema Contable y Financiero "APOLO" la base de datos de las reservas al cierre de cada vigencia, se revisan las cuentas por pagar y la reserva, para expedir la resolución de reserva y cuentas por pagar.</t>
  </si>
  <si>
    <t xml:space="preserve">Debilidades en la utilización de herramientas tecnológicas que faciliten la eficiencia y transparencia en las liquidaciones y los de los tramites </t>
  </si>
  <si>
    <t xml:space="preserve"> El Subdirector Administrativo y Financiero, realizará cada vez que se requiera, seguimiento a la implementación e idoneidad de una  herramienta tecnológica que permita el seguimiento a las cuentas y el pago oportuno a terceros</t>
  </si>
  <si>
    <t>Presentar propuesta  para implementación de una solución tecnológica para el seguimiento a cuentas y pagos a terceros</t>
  </si>
  <si>
    <t>30-06-2023</t>
  </si>
  <si>
    <t>Falta de lineamientos en la política financiera que invite a  invertir los recursos líquidos (dineros) en varias entidades financieras,  que le generes rendimientos financieros a la entidad.</t>
  </si>
  <si>
    <t xml:space="preserve"> Posibilidad de recibir o solicitar cualquier dádiva o beneficio a nombre propio o de terceros para favorecer a una entidad financiera de manejo de los recursos líquidos sin beneficios financieros para la entidad y que no cuente con la capacidad tecnológica y operativa para cumplir con los requerimientos para la eficiente gestión administrativa y financiera de la entidad</t>
  </si>
  <si>
    <t>Afectación al grupo de funcionarios que participan en el proceso. 
Incumplimiento de las Metas y Objetivos de la Dependencia.
Incumplimiento a la misión del EPA, adicionalmente afectaría los recursos económicos de la entidad y su reputación a nivel local y regional</t>
  </si>
  <si>
    <t xml:space="preserve"> El Subdirector Administrativo y Financiero, promoverá la reuniones de revisión previas con tesoreria y otros a quien designe para la toma de decisiones de la inversión de los recursos líquidos de la entidad, con el fin de tomar las decisiones de inversión y de las entidades financieras. </t>
  </si>
  <si>
    <t>Reuniones de revisión previas a toma de decisiones de inversión de los recursos liquidos de la entidad</t>
  </si>
  <si>
    <t>Debilidad en la realización de capacitaciones para la utilización del programa contable y Financiero  en los procedimientos contables para la verificación detallada y actualizada de los ingresos y gastos de la entidad</t>
  </si>
  <si>
    <t xml:space="preserve"> El Subdirector Administrativo y Financiero, promoverá la realización de jornadas de capacitación, con el propósito de que se conozca el programa contable y financiero utilizado en el EPA, por parte de los funcionarios pertinentes que requieran conocer sobre la inversión de recursos líquidos de la entidad</t>
  </si>
  <si>
    <t xml:space="preserve">Incluir en el plan de trabajo de Epa Moderna el fortalecimiento de las competencias de las personas que intervienen  de los procesos de administrativa y financiera </t>
  </si>
  <si>
    <t>Debilidad en la estandarización de procedimientos de liquidación por cada uno de los tramites ambientales que generan pagos.</t>
  </si>
  <si>
    <t xml:space="preserve"> Posibilidad de recibir o solicitar cualquier dádiva o beneficio a nombre propio o de terceros en el cobro de los tramites u omisión del mismo.</t>
  </si>
  <si>
    <t>Afectación al grupo de funcionarios que participan en el proceso. 
Incumplimiento de las Metas y Objetivos de la Dependencia.
Incumplimiento a la misión del EPA</t>
  </si>
  <si>
    <t>El Subdirector Administrativo y Financiero, promoverá la realización del plan de trabajo conjunto con la Subdirección técnica y el área jurídica para reglamentar y estandarizar los procedimientos de liquidaciones de los trámites ambientales</t>
  </si>
  <si>
    <t>Se realizará una reunión con el área jurídica y Subtécnica para la elaboración del plan de trabajo de estandarización y reglamentación de las liquidaciones de los tramites ambientales</t>
  </si>
  <si>
    <t>30-04-2023</t>
  </si>
  <si>
    <t>Debilidad en herramienta tecnológica para la liquidación de los tramites por parte de los usuarios</t>
  </si>
  <si>
    <t>El Subdirector Administrativo y Financiero, en el marco del proyecto Epa Moderna y Eficiente, promoverá la implementación de la herramienta tecnológica para la automatizar el procedimiento de liquidaciones de los trámites.</t>
  </si>
  <si>
    <t xml:space="preserve">Se realizará el lanzamiento de la ventanilla única en su primera versión del autoliquidador </t>
  </si>
  <si>
    <t>30-03-2024</t>
  </si>
  <si>
    <t xml:space="preserve">Debilidades en el control por objetividad de la naturaleza del cargo de tesorería </t>
  </si>
  <si>
    <t>Posibilidad de recibir o solicitar cualquier dádiva o beneficio a nombre propio o de terceros para demorar o atrasar  los pagos, o no realizar los registros contables de los ingresos en el rubro, o cuentas correspondientes de las cuentas por cobrar, generando intereses moratorios a favor de terceros.</t>
  </si>
  <si>
    <t xml:space="preserve"> El Subdirector Administrativo y Financiero, establecerá un documento de pago de obligaciones donde se donde se delimiten los tiempos en los procedimientos de tesorería en cuanto a los pagos a terceros. </t>
  </si>
  <si>
    <t xml:space="preserve">Se realizaraá la revisión de los procedimientos de tesorería en cuanto a la asignación de establecer tiempos en las políticas y cumplimiento de procedimientos de pagos a terceros </t>
  </si>
  <si>
    <t>Debilidad en la estandarización en los tiempos en los procedimientos y políticas de pagos a terceros</t>
  </si>
  <si>
    <t xml:space="preserve">Se realizará la revisión de las mejoras en los procedimientos de tesorería en cuanto pagos a terceros </t>
  </si>
  <si>
    <t>FECHA: 27 ENERO DE 2022</t>
  </si>
  <si>
    <t>GESTIÓN JURÍDICA</t>
  </si>
  <si>
    <t>Apoyar y asesorar jurídicamente las solicitudes de servicios para la verificación ycontrol del cumplimiento de la Normatividad Ambiental.</t>
  </si>
  <si>
    <t xml:space="preserve">Inexistencia de herramientas que permitan hacer control sobre la informción juridica. </t>
  </si>
  <si>
    <t>Posibilidad de recibir o solicitar cualquier dádiva o beneficio a nombre propio o de terceros con el fin de filtrar y/o sustraer la informacion de un proceso judicial.</t>
  </si>
  <si>
    <t>Afecta el cumplimiento de los objetivos de la dependencia, genera perdida de confianza de la entidad, perdida de recursos economicos de la entidad, perdida de informacion, intervencion de los organos de control, genera procesos sancionatorios, disciplinarios, fiscales y penales.</t>
  </si>
  <si>
    <t>El jefe de la Oficina Asesora Jurídica, cada vez que se requiera un archivo de los procesos judiciales autorizará a la persona encargada del archivo para su entrega, a través de un formato establecido. Asimismo, la persona a la que se le entrega el archivo, deberá firmar un formato de préstamo que incluya un item de confidencialidad</t>
  </si>
  <si>
    <t xml:space="preserve">Presiones externas </t>
  </si>
  <si>
    <t>Falta de controles  para la selección de solicitudes para conciliar</t>
  </si>
  <si>
    <t xml:space="preserve">Posibilidad de recibir o solicitar cualquier dádiva o beneficio a nombre propio o de terceros con el fin de escoger de manera indebida solicitudes de conciliacion </t>
  </si>
  <si>
    <t>Afecta el grupo de funcionarios del proceso, afecta el  cumplimiento de los objetivos de la dependencia, genera perdida de confianza de la entidad, perdida de recursos economicos de la entidad, perdida de informacion, intervencion de los organos de control, genera procesos sancionatorios, disciplinarios, fiscales y penales.</t>
  </si>
  <si>
    <t>El jefe de la oficina asesora jurídica cada vez que realice el proceso de selección de solicitudes de conciliación, lo hará cronológicamente, de acuerdo a la fecha de recibo en la entidad, de acuerdo a ls.</t>
  </si>
  <si>
    <t>Recepcion de dadivas y beneficios para el funcionario encargado de un proceso judicial</t>
  </si>
  <si>
    <t>El proceso de selección de solicitudes de conciliación se realizará cronológicamente, de acuerdo a la fecha de recibo en la entidad y atendiendo los lineamientos establecidos para dicha actividad, sea a través de un procedimiento, instructivo, entre otros.</t>
  </si>
  <si>
    <t>Ausencia de la integridad etica de los funcionarios.</t>
  </si>
  <si>
    <t>Posibilidad de recibir o solicitar cualquier dádiva o beneficio a nombre propio o de terceros para la fuga de informacion del comité de conciliacion</t>
  </si>
  <si>
    <t>La Profesional Universitaria adscrita a la Oficina Asesora Jurídica, en su calidad de secretaria técnica del comité de conciliación, cada vez que se presente una solicitud para el comité de conciliación,  Debera hacer que los miembros del comite y los invitados, firmen un documento de confidencialidad, el cual sera aprobado por la Jefa de la OAJ y sera archivado junto con las actas del comite de conciliacion, en caso de incurrir con la falta se iniciara un proceso de investigacion por parte de la OAJ y la Dirección General</t>
  </si>
  <si>
    <t>La Profesional Universitaria adscrita a la Oficina Asesora Jurídica, en su calidad de secretaria técnica del comité de conciliación, cada vez que se presente una solicitud para el comité de conciliación,  Debera hacer que los miembros del comite y los invitados, firmen un documento de confidencialidad, el cual sera aprobado por la Jefa de la OAJ y sera archivado junto con las actas del comite de conciliacion, en caso de incurrir con la falta se iniciara un proceso de investigacion por parte de la ooficina de control interno</t>
  </si>
  <si>
    <t>Posibilidad de recibir o solicitar cualquier dádiva o beneficio a nombre propio o de terceros con el fin de favorecer en los tramites ambientales</t>
  </si>
  <si>
    <t>El profesional universitario adscrito a la OAJ debera revisar los tramites ambientales asignados a los distintos asesores juridicos y emitir un informe  el cual debera enviar a a jefa de la OAJ, en caso de que se encuentre una irregularidad esto se debe informar a la Subdirección Técnica y Desarrollo Sostenible y a la Dirección General</t>
  </si>
  <si>
    <t>Recepcion de dadivas y beneficios para el funcionario encargado de un trámite ambiental</t>
  </si>
  <si>
    <t>Garantizar el cumplimiento de los requisitos legales aplicables al Sistema de Contratación del EPA Cartagena y a través de ello, satisfacer las necesidades de adquisición de bienes y servicios en sus etapas pre-contractual, contractual y post-contractual.</t>
  </si>
  <si>
    <t>Pago de favores personales y politicos</t>
  </si>
  <si>
    <t>Posibilidad de recibir o solicitar cualquier dádiva o beneficio a nombre propio o de terceros para la elaboracion de estudios previos y pieglos de condiciones cuyos requisitos jridicos, financieros y tecnicos que pretendan direccionar la adjudicacion a un contratista</t>
  </si>
  <si>
    <t xml:space="preserve">Afecta el cumplimiento de los objetivos de la dependencia, genera perdida de confianza de la entidad, perdida de recursos economicos de la entidad, perdida de informacion, intervencion de los organos de control, genera procesos sancionatorios, disciplinarios, fiscales y penales.                                    </t>
  </si>
  <si>
    <t>La jefa de la oficina asesora juridica debera recibir los estudios previos revisados por dos asesores del area de contratacion, en caso de que solo cuente con un visto bueno de reviisado, los estudios seran devueltos para que sean evaluados por otro asesor</t>
  </si>
  <si>
    <t>Trafico de influencia</t>
  </si>
  <si>
    <t>Recepcion de dadivas y beneficios para el funcionario encargado de la etapa precontractual</t>
  </si>
  <si>
    <t>Falta de inegridad del funcionario encargado del proceso de contratacion.</t>
  </si>
  <si>
    <t>Posibilidad de recibir o solicitar cualquier dádiva o beneficio a nombre propio o de terceros para suministrar informacion que permita una ventaja al momento del proceso de contratacion</t>
  </si>
  <si>
    <t xml:space="preserve">La profesional universitaria adscrita a la oficina asesora juridica debera publicar y velar por que se cumpla un cronograma con todas las etapas de la contratacion, tambien debera publicar todos los requisitos, observaciones, pliegos de condiciones, necesario para que los oferentes esten informados de los procesos contractuales, en caso de que un proceso no sea publicado debera ser revocado y publicado nuevamente </t>
  </si>
  <si>
    <t>Posibilidad de recibir o solicitar cualquier dádiva o beneficio a nombre propio o de terceros para verificar y evaluar las ofertas de manera subjetiva, con el fin de favorecer a un oferente particular</t>
  </si>
  <si>
    <t>Uso indebido del poder</t>
  </si>
  <si>
    <t>Sobrecarga laboral del funcionario encargado de publicar las evaluaciones</t>
  </si>
  <si>
    <t>La profesional universitaria adscrita a la oficina asesora juridica deberapublicar los resultados de las evaluaciones de los diferentes procesos de contratacion, estas evaluaciones deben contar con el visto bueno de la Jefa de la Oficina Asesora Juridica, si no cuenta con el visto bueno, la evaluacion no se tomara como oficial.</t>
  </si>
  <si>
    <t>Descuido en las publicaciones de los documentos necesarios en los procesos contractuales</t>
  </si>
  <si>
    <t>Falta de verificacion de los requsitos para prestacion de un servicio.</t>
  </si>
  <si>
    <t xml:space="preserve"> Posibilidad de recibir o solicitar cualquier dádiva o beneficio a nombre propio o de terceros para Seleccionar a personas naturales o jurídicas para la contratación de prestación de servicios de manera directa, sin que sean personas  idóneas para el cumplimiento del contrato
</t>
  </si>
  <si>
    <t>La profesional universitaria adscrita a la oficina asesora juridica debera revisar y dar visto bueno de las hojas de vida de los posibles contratista, esto se hara segun los perfiles solicitados y cumpliendo con los requsitos establecidos para realizar la contratacion en la entidad, en caso de no contar con el visto bueno la jefa de la oficina asesora juridica no continuara con el proceso de contratacion.</t>
  </si>
  <si>
    <t xml:space="preserve">Falta de verificacion en la documentacion presentada por el oferente </t>
  </si>
  <si>
    <t xml:space="preserve"> Posibilidad de recibir o solicitar cualquier dádiva o beneficio a nombre propio o de terceros para Celebrar contratos o convenios sin haber adelantado el procedimiento correspondiente establecido en el Estatuto General de Contratación Pública.
</t>
  </si>
  <si>
    <t>La jefa de la oficina asesora juridica debera recibir los procesos de contratacion por dos asesores del area de contratacion, en caso de que solo cuente con un visto bueno de reviisado, los estudios seran devueltos para que sean evaluados por otro asesor</t>
  </si>
  <si>
    <t>Falta de conocimiento del  Estatuto General de Contratación Pública.</t>
  </si>
  <si>
    <t>FECHA: 30 Julio de 2023</t>
  </si>
  <si>
    <t>Seleccionar, vincular y mantener un talento humano competente garantizando el cumplimiento de las funciones propias de cada empleo, en un ambiente laboral que considere de manera permanente el Bienestar y el Desarrollo.</t>
  </si>
  <si>
    <t xml:space="preserve">Omisión en la verificación de los requisitos mínimos para la vinculación de personal. </t>
  </si>
  <si>
    <t>Posibilidad de recibir o solicitar cualquier dádiva o beneficio a nombre propio o de terceros para vincular de manera intencional el personal sin el lleno de los requisitos exigidos para el cargo o la necesidad contractual.</t>
  </si>
  <si>
    <t>Corrupción</t>
  </si>
  <si>
    <t xml:space="preserve">
Afectación a los objetivos institucionales al vincular personal sin las competencias requeridas para el rol.
</t>
  </si>
  <si>
    <t xml:space="preserve">La Subdirección Administrativa y Financiera, cada vez que se presente la necesidad de vinculación de personal, se realiza filtro de hoja de vida y  verifica a través de una lista de chequeo el cumplimiento de los requisitos para el cargo. En caso de encontrar información errada o faltante, se le comunica a quien lidera el proceso y se deja evidencia a través de correo electronico. </t>
  </si>
  <si>
    <t>Se realizará una lista de chequeo orientada a filtrar los requisitos de idoneidad que caracteriza un proceso de selección y vinculación.</t>
  </si>
  <si>
    <t>Subdirección Administrativa y financiera 
Contratación</t>
  </si>
  <si>
    <t>Debilidad controles en el procedimiento de vinculación de  personal</t>
  </si>
  <si>
    <t xml:space="preserve">Expedir certificado de Idoneidad de cumplimiento de los requisitos para el ejecicio de las obligaciones y objeto del contrato, el cual es firmado por la dirección del EPA, previa revisión de los documentos aportados para el proceso de vinculación. 
</t>
  </si>
  <si>
    <t>Se realiza certificado de Idoneidad de cumplimiento de los requisitos para el ejecicio de las obligaciones y objeto del contrato</t>
  </si>
  <si>
    <t>Cada área o proceso responsable de contratación
Dirección General</t>
  </si>
  <si>
    <t>Debilidad o ausencia de controles en el procedimiento de liquidación de nómina</t>
  </si>
  <si>
    <t>Posibilidad de recibir o solicitar cualquier dádiva o beneficio a nombre propio o de terceros para favorecer intencionalmente durante la liquidación de nómina a través de devíos de recursos.</t>
  </si>
  <si>
    <t>Afectación imagen institucional por la materialización de actos de corrupción. | Detrimento patrimonial, desviación de los recursos públicos.</t>
  </si>
  <si>
    <t>La subdirección administrativa y financiera, a traves del funcionario o contratista a cargo debe revisar y actualizar procedimiento de nomina, gestionar aprobación y divulgar a los implicados en el proceso</t>
  </si>
  <si>
    <t xml:space="preserve">Se sugiere realizar una revisión periódica de tipo aleatorio de los procedimientos de tesoreria respecto al cumplimiento de procedimientos de pagos a terceros </t>
  </si>
  <si>
    <t>Subdirección Administrativa y financiera 
Oficina Asesora de planeación
Oficina Asesora de Control Interno</t>
  </si>
  <si>
    <t>30/12/2023</t>
  </si>
  <si>
    <t>Abuso en el acceso a información privilegiada para la liquidación de nómina por la solicitud y/o aceptación de dádivas</t>
  </si>
  <si>
    <t xml:space="preserve"> El área de contabilidad abscrita a la subdireccion Administrativa y Financiera deberá realizar la revisión minuciosa de las pagos efectuados garantizando procesos de filtro de doble intervención. </t>
  </si>
  <si>
    <t xml:space="preserve"> Debilidad en controles y filtros que rigen las normas, reglamentos, políticas, procesos y procedimientos de contratación de terceros.</t>
  </si>
  <si>
    <t>Posibilidad de recibir o solicitar cualquier dádiva o beneficio a nombre propio o de terceros para la orientación de las condiciones jurídicas, financieras y técnicas contractuales para favorecer a un tercero en las contrataciones  asociadas a Bienestar social y/o Capacitación. (Direccionamiento de Contratos).</t>
  </si>
  <si>
    <t>Afectación de los principios rectores de la contratación: selección objetiva, transparencia, economía, igualdad de oportunidades, publicidad, eficacia, eficiencia, responsabilidad.</t>
  </si>
  <si>
    <t>La Subdirección Administrativa y Financiera , cada vez que surte una necedidad de contratación, verifica la experiencia, competencias e historial de los proveedores que concursarán para prestar el servicio requerido por la Entidad en términos de capacitación y/o incentivos.</t>
  </si>
  <si>
    <t>Realizar estudios previos a los proveedores que prestan sus servicios en la Entidad relacionado a los servicios de Capacitación e Incentivos.</t>
  </si>
  <si>
    <t xml:space="preserve">Subdirección Administrativa y financiera 
</t>
  </si>
  <si>
    <t>Falta de integridad del funcionario encargado de adelantar la etapa precontractual</t>
  </si>
  <si>
    <t xml:space="preserve">El segundo filtro que ejerce el área de jurídico a través de la lista de chequeo que permite verificar el lleno de requisitos y garantizando la idoneidad del contratante.
</t>
  </si>
  <si>
    <t>TECNOLOGÍAS DE LA INFORMACIÓN Y LAS COMUNICACIONES</t>
  </si>
  <si>
    <t>Mantener y gestionar la plataforma tecnológica existente, implementar nuevas soluciones tecnológicas que provean en forma oportuna, eficiente y transparente la información necesaria para el cumplimiento de los fines misionales del EPA y formular lineamientos relacionadoscon estándares y buenas practicas para el manejo de la información, que faciliten la confidencialidad, integridad y disponibilidad de la información</t>
  </si>
  <si>
    <t>Equipos con clave generica o facil de identificar</t>
  </si>
  <si>
    <t>Posibilidad de recibir o solicitar cualquier dádiva o beneficio a nombre propio o de terceros para conceder acceso a informacion sensible o privilegiada de la entidad alojada en los equipos de computo y sistemas de informacion</t>
  </si>
  <si>
    <t>Corrupcion</t>
  </si>
  <si>
    <t>Filtrado de informacion a terceras personas con el fin de beneficio propio</t>
  </si>
  <si>
    <t xml:space="preserve">EL jefe de la Oficina Asesora de Planeacion a traves del Profesional asignado para el area de TIC, cada vez que se requiera habilitará los accesos a los equipos y sistemas de informacion previo diligenciamiento del formato F-TIC-002 de acuerdo a la vinculacion del funcionario o contratista y al finalizar la vigencia fiscal se verificará que los usuarios que se les vence el vinculo contractual se encuentren deshabilitados. </t>
  </si>
  <si>
    <t>Reducir</t>
  </si>
  <si>
    <t>Recibir las solicitudes de creacion,modificacion,eliminacion de usuarios enviados por los subdirectores y jefes de area y proceder a su tramite pertinente.</t>
  </si>
  <si>
    <t>Desconocimiento del manual de privacidad y seguridad de informacion de la entidad</t>
  </si>
  <si>
    <t>Funcionarios resentidos o no vinculados a la entidad en el periodo y con acceso a las instalaciones</t>
  </si>
  <si>
    <t>Brindar atención e información al ciudadano de manera oportuna, clara y completa para atender las solicitudes de servicios, peticiones, quejas, reclamos, sugerencias a través de los diferentes canales de interacción definidos por la entidad y cualquier otro tipo de asistencia relacionada con las actividades del EPA.</t>
  </si>
  <si>
    <t>Radicación de PSQRD y/o tramites sin el lleno de requisitos.</t>
  </si>
  <si>
    <t xml:space="preserve">Posibilidad de recibir o solicitar cualquier dádiva o beneficio a nombre propio o de terceros para admitir y gestionar una PQRSDF y/o trámite sin el lleno de requisitos.  </t>
  </si>
  <si>
    <t xml:space="preserve">afectación al grupo de funcionarios del proceso, afectación el cumplimiento de metas y objetivos de la dependencia, pérdida de confianza en el EPA afectando su reputación, intervención de los órganos de control, de la Fiscalía, u otro ente. </t>
  </si>
  <si>
    <t>La Secretaria Ejecutiva adscrita a la Subdirección Administrativa y Financiera, cada vez que se radica una PSQRD y/o tramite, verifica a través de una lista de chequeo el cumplimiento de los requisitos establecidos para la recepción. En caso de encontrar información faltante, lo requerirá al peticionario a través del canal de atención utilizado (presencial - virtual) quedando evidencia de lo anterior, solo cuando se utiliza el canal virtual.</t>
  </si>
  <si>
    <t xml:space="preserve">Tráfico de influencia.                </t>
  </si>
  <si>
    <t xml:space="preserve">La Secretaria Ejecutiva, cada vez que se radica una PSQRD y/o tramite, verifica que las PSQRD y/o tramites se hayan radicado en el mismo orden que se recibieron través de un muestreo de la producción de SIGOB. En caso de identificar una anomalia, se documentará y se trasladará a la Subdirección Administrativa con copia a Dirección General, para que se evaluen las posibles causas y se tomen las medidas correctivas pertinentes. </t>
  </si>
  <si>
    <t xml:space="preserve">Manipulación intencionada en el direccionamiento de las PQRDSF o tramites </t>
  </si>
  <si>
    <t>Posibilidad de recibir o solicitar cualquier dádiva o beneficio a nombre propio o de terceros para gestionar una PQRDSF y/o tramites</t>
  </si>
  <si>
    <t xml:space="preserve">La demora en el tiempo de respuesta de las PQSRD lo que ocasionaría sanciones para la entidad, así mismo  da lugar a la insatisfaccion del ciudadano lo que se muestra en una mala imagen de la entidad.                             
  </t>
  </si>
  <si>
    <t>El subdirector y/o Jefe de oficina de cada dependencia de la entidad, cada vez que reciba una PSQRDF, documentará  en una planilla de registro de errores la información correspondiente a la PSQRD y/o trámite que haya recibido en su despacho de SIGOB por algun error desde la mesa de entrada, trasladará a la dependecia a que corresponda y remitirá la planilla al equipo de servicio al ciudadano para el control respectivo.</t>
  </si>
  <si>
    <t>Desconocimiento de los trámites de las áreas de acción en cada dependencia.</t>
  </si>
  <si>
    <t xml:space="preserve">La Secreatria Privada, anualmente coordinará con el concurso de la Subdirección Administrativa y Financiera, una jornada de capacitación dirigidaa a la mesa de entrada, equipo de Servicio al Ciudadano y profesionales en cada área de la entidad para retroalimentación de los trámites y/o PSQRD de la entidad. </t>
  </si>
  <si>
    <t>Planear, normalizar, organizar y controlar el flujo de la información, documentos y registros producidos y recibidos en virtud de las funciones desarrolladas por la Entidad, desde su planificación hasta su disposición final, garantizando la preservación y conservación del patrimonio documental , mediante la adopción de prácticas y estándares normativos archivísticos proferidos por el AGN, así como los de calidad basados en la norma ISO 9001; orientados a la satisfacción de necesidades y expectativas de las partes interesadas.</t>
  </si>
  <si>
    <t>Controles Ineficientes</t>
  </si>
  <si>
    <t xml:space="preserve">Posibilidad de que un funcionario y/o contratista encargado del proceso de gestión documental, reciba o solicite cualquier dádiva o beneficio a nombre propio o de terceros para favorecer la entrega o inclusión de nueva documentación sin que se surta el debido proceso </t>
  </si>
  <si>
    <t>No cumplimiento de la misionalidad de la entidad, falta de cumplimiento, baja productividad, mala imagen de la entidad, perdidas económicas, sanciones, detrimento patrimonial</t>
  </si>
  <si>
    <t> </t>
  </si>
  <si>
    <t xml:space="preserve">
La Subdirección administrativa y financiera a traves del funcionario o contratista a cargo debe asegurar la definición de instructivos y procedimientos enmarcados en la gestión documental, incluidos la creación de expedientes, desde los Archivos de Gestión de la Entidad, a fin de lograr la apropiación del conocimiento y su adecuada gestión a todas las partes involucradas
</t>
  </si>
  <si>
    <t>REDUCIR EL RIESGO</t>
  </si>
  <si>
    <t>Fortalecer el control y seguimiento de cada una de las fases o etapas de implementación del programa de gestión documental</t>
  </si>
  <si>
    <t>Subdirección administrativa y financiera (profesional a cargo de la Gestión Documental)</t>
  </si>
  <si>
    <t>Trmestral</t>
  </si>
  <si>
    <t xml:space="preserve">Radicación de solicitudes sin el lleno de requisitos </t>
  </si>
  <si>
    <t>El Subdirector administrativo y financiero a traves personal a cargo de recibido de la solicitud debe promover cada vez que se requiera el correcto diligenciamiento de los formatos de solicitud de prestamos documental a fin de asugurar la correcta trazabilidad de la información</t>
  </si>
  <si>
    <t>Estandarizar formato de solicitud de prestamos y otros formatos que se identiquen como soportes de la gestión documental
Una vez aprobados realizar divulgación a todo el personal que corresponda</t>
  </si>
  <si>
    <t>Uso indebido de la información de crácter público.</t>
  </si>
  <si>
    <t>Posibilidad de que un funcionario y/o contratista encargado del proceso de gestión documental, reciba o solicite cualquier dádiva o beneficio a nombre propio o de terceros para eliminar y/o desaparecer documentación que respalde la memoria institucional de la entidad.</t>
  </si>
  <si>
    <t>Reiteración de lo hallazgos, sanciones económicas y/o disciplinarias por incumplimiento de los procedimientos del proceso</t>
  </si>
  <si>
    <t xml:space="preserve">El Subdirector administrativo y financiero o a quien este designe debe diseñar un plan de trabajo de digitalización de los archivos según antigüedad, valoración documental de los archivos, de acuerdo a lo consignado en las tablas de retención a fin de asegurar el cumplimiento de los objetivos institucionales y del proceso de gestión documental.
</t>
  </si>
  <si>
    <t>Lograr la digitalización de los documentos de Archivo historico según lo definido en los plazos de digitalización definidos por el equipo de archivo.</t>
  </si>
  <si>
    <t>Semestral</t>
  </si>
  <si>
    <t xml:space="preserve">Trafico de influencias (para beneficiar terceros) </t>
  </si>
  <si>
    <t xml:space="preserve">El Subdirector administrativo y financiero debe Incentivar a la adecuada gestión documental de documentos electrónicos en toda la entidad, considerar la viabilidad de adquirir un software o aplicativos para gestión y preservación documental, a fin de ampliar la capacidad y oportunidad en la atención de requerimientos de los usuarios
</t>
  </si>
  <si>
    <t xml:space="preserve">Incentivar a la adecuada gestión documental de documentos electrónicos en toda la entidad, considerar software o aplicativos para gestión y preservación documental.
</t>
  </si>
  <si>
    <t>Verificar  la  existencia,  nivel  de  desarrollo  y control interno en el cumplimiento de los objetivos de la entidad, a traves de evaluaciones sistematicas e independientes, y la entrega oportuna de informes basados en evidencias sobre los aspectos mas importantes de la gestión, resultados obtenidos, y las recomendaciones a las diferentes dependencias y a la Alta Direccion.</t>
  </si>
  <si>
    <t>Controles ineficientes</t>
  </si>
  <si>
    <t>Posibilidad de que un funcionario y/o contratista de la Oficina Asesora de Control Interno, reciba o solicite cualquier dádiva o beneficio a nombre propio o de terceros para realizar un seguimiento no reglamentado y/o por fuera de la ley (normatividad) o generar concepto nulo de los planes de mejoramiento suscritos con ocasión a las auditorías internas y/o auditorias externas.</t>
  </si>
  <si>
    <t>Reiteración de los hallazgos, sanciones económicas y/o disciplinarias por incumplimiento a los planes de mejoramiento</t>
  </si>
  <si>
    <t>Personal adscrito a la Oficina Asesora de Control Interno, designado para revisar y hacer control periódico al cronograma de seguimiento de los planes de mejoramiento internos y/o externa, con apoyo de formato establecido para registrar cada seguimiento.</t>
  </si>
  <si>
    <t>Realizar mesas de trabajo para la revisión de las evidencias de cumplimiento de las acciones propuestas en los planes de manejo y/o evaluar su pertinencia, modificación y/o evaluación</t>
  </si>
  <si>
    <t>Jefe de la Oficina de Control Interno</t>
  </si>
  <si>
    <t>Diciembre de 2023</t>
  </si>
  <si>
    <t>Cohecho</t>
  </si>
  <si>
    <t>El Jefe de la Oficina Asesora de Control Interno, valida que el designado allá diligenciado el formato diseñado para revisar y hacer control periódico al seguimiento de los planes de mejoramiento internos y/o externa.</t>
  </si>
  <si>
    <t>Intereses particulares</t>
  </si>
  <si>
    <r>
      <t xml:space="preserve">Posibilidad de que un funcionario y/o contratista de la Oficina Asesora de Control Interno, reciba </t>
    </r>
    <r>
      <rPr>
        <sz val="10"/>
        <color rgb="FF000000"/>
        <rFont val="Calibri"/>
        <family val="2"/>
      </rPr>
      <t xml:space="preserve"> o solicit</t>
    </r>
    <r>
      <rPr>
        <sz val="10"/>
        <color rgb="FF000000"/>
        <rFont val="Calibri"/>
        <family val="2"/>
      </rPr>
      <t>e</t>
    </r>
    <r>
      <rPr>
        <sz val="10"/>
        <color rgb="FF000000"/>
        <rFont val="Calibri"/>
        <family val="2"/>
      </rPr>
      <t xml:space="preserve"> cualquier dádiva o beneficio a nombre propio o de terceros para Ocultar o no reportar información a los entes </t>
    </r>
    <r>
      <rPr>
        <sz val="10"/>
        <color rgb="FF000000"/>
        <rFont val="Calibri"/>
        <family val="2"/>
      </rPr>
      <t xml:space="preserve">internos y/o </t>
    </r>
    <r>
      <rPr>
        <sz val="10"/>
        <color rgb="FF000000"/>
        <rFont val="Calibri"/>
        <family val="2"/>
      </rPr>
      <t xml:space="preserve">externos de control </t>
    </r>
    <r>
      <rPr>
        <sz val="10"/>
        <color rgb="FF000000"/>
        <rFont val="Calibri"/>
        <family val="2"/>
      </rPr>
      <t xml:space="preserve">y vigilancia </t>
    </r>
    <r>
      <rPr>
        <sz val="10"/>
        <color rgb="FF000000"/>
        <rFont val="Calibri"/>
        <family val="2"/>
      </rPr>
      <t>sobre las irregularidades encontradas en las auditorias internas para beneficiar a los responsables del proceso</t>
    </r>
  </si>
  <si>
    <t>El equipo auditor de Oficina Asesora de Control Interno verifica con apoyo de la lista de chequeo de auditoria que la información suministrada por el auditado corresponda con los lineamiento legales y organizaciones establecidos para el ejercicio de sus funciones, segun el alcance de la auditoria, al expedir los informes de seguimiento y/o auditoria con las observaciones, hallazgos, oportunidades de mejora y riesgos recomendados para evaluar de acuerdo a las evidencias físicas suministrada en la ejecución de la auditoria Interna.</t>
  </si>
  <si>
    <t>Enviar a los entes de control, información sobre las irregularidades encontradas en las auditorias internas</t>
  </si>
  <si>
    <t>Realizar la revisión minuciosa de los informes de auditoria interna por parte del jefe de la oficina de control interno, con el propósito de establecer las posibles denuncias a los entes externos de control.</t>
  </si>
  <si>
    <t xml:space="preserve">Desconocimiento de la entidad, así como del proceso objeto de la auditoria. </t>
  </si>
  <si>
    <r>
      <t>Posibilidad de  que un funcionario y/o contratista de la Oficina Asesora de Control Interno, reciba  o solicite</t>
    </r>
    <r>
      <rPr>
        <sz val="10"/>
        <color rgb="FF000000"/>
        <rFont val="Calibri"/>
        <family val="2"/>
      </rPr>
      <t xml:space="preserve"> cualquier dádiva o beneficio a nombre propio o de terceros para realizar modificaciones al plan anual de auditorías internas incluyendo u omitiendo procesos </t>
    </r>
    <r>
      <rPr>
        <sz val="10"/>
        <color rgb="FF000000"/>
        <rFont val="Calibri"/>
        <family val="2"/>
      </rPr>
      <t>o temas suceptibles de auditar</t>
    </r>
    <r>
      <rPr>
        <sz val="10"/>
        <color rgb="FF000000"/>
        <rFont val="Calibri"/>
        <family val="2"/>
      </rPr>
      <t>.</t>
    </r>
  </si>
  <si>
    <t>Falla en los procesos, incumplimientos, perdidas economicas, sanciones por ausencia de alertas preventivas</t>
  </si>
  <si>
    <t xml:space="preserve">Con apoyo del Comité Institucional Coordinador del Sistema de Control Interno, se desarrollan actividades de control dual, antes de la aprobación del Plan Anual de auditoria y se revisa su ejecución en el desarrollo del proceso auditor </t>
  </si>
  <si>
    <t>Presentar avances permanentes a los CICCI y CIGD, de tal forma que todos los miembros puedan verificar que el Plan de Auditoría no ha sido modificado</t>
  </si>
  <si>
    <t>Jefe de la Oficina de Control Interno y
Comité Institucional Cordinador del Sistema de Control Interno</t>
  </si>
  <si>
    <t>Socializar los ajustes realizados al plan anual de auditorias con la respectiva justificación, a los equipos de trabajo de la Oficina de Control Interno, así como al Comité de Coordinación de Control Interno.</t>
  </si>
  <si>
    <t>Concusión</t>
  </si>
  <si>
    <r>
      <t>Posibilidad de  que un funcionario y/o contratista de la Oficina Asesora de Control Interno, reciba  o solicite</t>
    </r>
    <r>
      <rPr>
        <sz val="10"/>
        <color rgb="FF000000"/>
        <rFont val="Calibri"/>
        <family val="2"/>
      </rPr>
      <t xml:space="preserve"> cualquier dádiva o beneficio a nombre propio o de terceros para </t>
    </r>
    <r>
      <rPr>
        <sz val="10"/>
        <color rgb="FF000000"/>
        <rFont val="Calibri"/>
        <family val="2"/>
      </rPr>
      <t>no</t>
    </r>
    <r>
      <rPr>
        <sz val="10"/>
        <color rgb="FF000000"/>
        <rFont val="Calibri"/>
        <family val="2"/>
      </rPr>
      <t xml:space="preserve"> realizar seguimiento </t>
    </r>
    <r>
      <rPr>
        <sz val="10"/>
        <color rgb="FF000000"/>
        <rFont val="Calibri"/>
        <family val="2"/>
      </rPr>
      <t xml:space="preserve">o excesivo </t>
    </r>
    <r>
      <rPr>
        <sz val="10"/>
        <color rgb="FF000000"/>
        <rFont val="Calibri"/>
        <family val="2"/>
      </rPr>
      <t xml:space="preserve">de los controles y actividades prioritarias de la matriz de riesgos de la entidad con el fin de favorecer </t>
    </r>
    <r>
      <rPr>
        <sz val="10"/>
        <color rgb="FF000000"/>
        <rFont val="Calibri"/>
        <family val="2"/>
      </rPr>
      <t>o perjudicar a</t>
    </r>
    <r>
      <rPr>
        <sz val="10"/>
        <color rgb="FF000000"/>
        <rFont val="Calibri"/>
        <family val="2"/>
      </rPr>
      <t xml:space="preserve"> terceros</t>
    </r>
  </si>
  <si>
    <t>Materialización de riesgos, perdidas economicas, sanciones, procesos disciplinarios</t>
  </si>
  <si>
    <t>El jefe de la Oficina Asesora de Control Interno verifica el informe de seguimiento y/o auditoria proyectado por el auditor, profesional o contratista, asignado para el ejercicio comparando el informe, la lista de chequeo y demas papeles de trabajo, frente a la información suministrada por el auditor, valida, corrige y aprueba el informe final para su presentacion y entrega al auditado, en caso de encontrar inconsistencias, se devuelve al equipo auditor asignado para su revision y corrección.</t>
  </si>
  <si>
    <t>Jefe de la Oficina de Control Interno y
Lider de proceso y/o designado por cada proceso para el monitoreo de los mapas de riesgos</t>
  </si>
  <si>
    <t>Tráfico de influencias</t>
  </si>
  <si>
    <r>
      <t>De contar con personal, r</t>
    </r>
    <r>
      <rPr>
        <sz val="10"/>
        <color rgb="FF000000"/>
        <rFont val="Calibri"/>
        <family val="2"/>
      </rPr>
      <t>evisar y hacer r</t>
    </r>
    <r>
      <rPr>
        <sz val="10"/>
        <color rgb="FF000000"/>
        <rFont val="Calibri"/>
        <family val="2"/>
      </rPr>
      <t>otación frecuente en los encargados de desarrollar las auditorías de acuerdo a sus habilidades y competencias</t>
    </r>
  </si>
  <si>
    <t>Realizar informe anual de revisión de los riesgos de la entidad</t>
  </si>
  <si>
    <t>Jefe de la Oficina de Control Interno y
Lider de proceso y/o designado por cada proceso</t>
  </si>
  <si>
    <t>Casi Siempre</t>
  </si>
  <si>
    <t>Probable</t>
  </si>
  <si>
    <t>4M</t>
  </si>
  <si>
    <t>12A</t>
  </si>
  <si>
    <t>Posible</t>
  </si>
  <si>
    <t>12E</t>
  </si>
  <si>
    <t>Improbable</t>
  </si>
  <si>
    <t>4B</t>
  </si>
  <si>
    <t>Rara Vez</t>
  </si>
  <si>
    <t>Insignificante</t>
  </si>
  <si>
    <t>Menor</t>
  </si>
  <si>
    <t>Moderado</t>
  </si>
  <si>
    <t>Mayor</t>
  </si>
  <si>
    <t>Catastrófico</t>
  </si>
  <si>
    <t>ZONA DE RIESGO</t>
  </si>
  <si>
    <t>EXTREMO</t>
  </si>
  <si>
    <t>ALTO</t>
  </si>
  <si>
    <t>BAJO</t>
  </si>
  <si>
    <t>Trimestre 1</t>
  </si>
  <si>
    <t>Trimestre 2</t>
  </si>
  <si>
    <t>Trimestre 3</t>
  </si>
  <si>
    <t>Trimestre 4</t>
  </si>
  <si>
    <t>4TO SEGUIMIENTO</t>
  </si>
  <si>
    <t>ESTABLECIMIENTO PÚBLICO AMBIENTAL - EPA CARTAGENA
MAPA DE RIESGOS DE CORRUPCIÓN (EN TRASICIÓN POR PTEP) - 2026</t>
  </si>
  <si>
    <t>ESTABLECIMIENTO PÚBLICO AMBIENTAL
MAPA DE RIESGOS DE CORRUPCIÓN (EN TRASICIÓN POR PTEP)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</si>
</sst>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48" x14ac:knownFonts="1">
    <font>
      <sz val="11"/>
      <color theme="1"/>
      <name val="Calibri"/>
      <family val="2"/>
      <scheme val="minor"/>
    </font>
    <font>
      <b/>
      <sz val="18"/>
      <name val="Calibri"/>
      <family val="2"/>
      <scheme val="minor"/>
    </font>
    <font>
      <sz val="11"/>
      <name val="Calibri"/>
      <family val="2"/>
      <scheme val="minor"/>
    </font>
    <font>
      <b/>
      <sz val="11"/>
      <name val="Calibri"/>
      <family val="2"/>
      <scheme val="minor"/>
    </font>
    <font>
      <b/>
      <sz val="8"/>
      <name val="Calibri"/>
      <family val="2"/>
      <scheme val="minor"/>
    </font>
    <font>
      <sz val="8"/>
      <name val="Calibri"/>
      <family val="2"/>
      <scheme val="minor"/>
    </font>
    <font>
      <sz val="10"/>
      <name val="Calibri"/>
      <family val="2"/>
      <scheme val="minor"/>
    </font>
    <font>
      <sz val="9"/>
      <color indexed="81"/>
      <name val="Tahoma"/>
      <family val="2"/>
    </font>
    <font>
      <b/>
      <sz val="9"/>
      <color indexed="81"/>
      <name val="Tahoma"/>
      <family val="2"/>
    </font>
    <font>
      <sz val="12"/>
      <name val="Calibri"/>
      <family val="2"/>
      <scheme val="minor"/>
    </font>
    <font>
      <b/>
      <i/>
      <sz val="8"/>
      <name val="Calibri"/>
      <family val="2"/>
      <scheme val="minor"/>
    </font>
    <font>
      <i/>
      <sz val="8"/>
      <name val="Calibri"/>
      <family val="2"/>
      <scheme val="minor"/>
    </font>
    <font>
      <b/>
      <sz val="9"/>
      <name val="Calibri"/>
      <family val="2"/>
      <scheme val="minor"/>
    </font>
    <font>
      <b/>
      <sz val="7"/>
      <name val="Calibri"/>
      <family val="2"/>
      <scheme val="minor"/>
    </font>
    <font>
      <sz val="9"/>
      <name val="Calibri"/>
      <family val="2"/>
      <scheme val="minor"/>
    </font>
    <font>
      <b/>
      <i/>
      <sz val="7"/>
      <name val="Calibri"/>
      <family val="2"/>
      <scheme val="minor"/>
    </font>
    <font>
      <b/>
      <sz val="8"/>
      <color theme="0"/>
      <name val="Calibri"/>
      <family val="2"/>
      <scheme val="minor"/>
    </font>
    <font>
      <sz val="10"/>
      <name val="Calibri"/>
      <family val="2"/>
    </font>
    <font>
      <b/>
      <sz val="6"/>
      <name val="Calibri"/>
      <family val="2"/>
      <scheme val="minor"/>
    </font>
    <font>
      <i/>
      <sz val="9"/>
      <name val="Calibri"/>
      <family val="2"/>
      <scheme val="minor"/>
    </font>
    <font>
      <sz val="11"/>
      <name val="Calibri"/>
      <family val="2"/>
    </font>
    <font>
      <sz val="10"/>
      <color rgb="FF000000"/>
      <name val="Calibri"/>
      <family val="2"/>
    </font>
    <font>
      <sz val="11"/>
      <color rgb="FF222222"/>
      <name val="Calibri"/>
      <family val="2"/>
    </font>
    <font>
      <b/>
      <i/>
      <sz val="10"/>
      <name val="Calibri"/>
      <family val="2"/>
    </font>
    <font>
      <b/>
      <i/>
      <sz val="10"/>
      <color rgb="FF548235"/>
      <name val="Calibri"/>
      <family val="2"/>
    </font>
    <font>
      <b/>
      <sz val="8"/>
      <color rgb="FFFFFFFF"/>
      <name val="Calibri"/>
      <family val="2"/>
    </font>
    <font>
      <b/>
      <i/>
      <sz val="8"/>
      <color rgb="FFFFD966"/>
      <name val="Calibri"/>
      <family val="2"/>
    </font>
    <font>
      <b/>
      <i/>
      <sz val="8"/>
      <color rgb="FFFFC000"/>
      <name val="Calibri"/>
      <family val="2"/>
    </font>
    <font>
      <sz val="11"/>
      <color rgb="FF000000"/>
      <name val="Calibri"/>
      <family val="2"/>
      <scheme val="minor"/>
    </font>
    <font>
      <sz val="18"/>
      <name val="Calibri"/>
      <family val="2"/>
      <scheme val="minor"/>
    </font>
    <font>
      <sz val="10"/>
      <color rgb="FF000000"/>
      <name val="Calibri"/>
      <family val="2"/>
    </font>
    <font>
      <b/>
      <i/>
      <sz val="18"/>
      <color rgb="FF000000"/>
      <name val="Calibri"/>
      <family val="2"/>
    </font>
    <font>
      <sz val="11"/>
      <color rgb="FF000000"/>
      <name val="Calibri"/>
      <family val="2"/>
    </font>
    <font>
      <sz val="11"/>
      <color rgb="FF000000"/>
      <name val="Calibri"/>
      <family val="2"/>
    </font>
    <font>
      <sz val="11"/>
      <color rgb="FF444444"/>
      <name val="Calibri"/>
      <family val="2"/>
      <charset val="1"/>
    </font>
    <font>
      <b/>
      <sz val="11"/>
      <color theme="0"/>
      <name val="Calibri"/>
      <family val="2"/>
      <scheme val="minor"/>
    </font>
    <font>
      <b/>
      <sz val="14"/>
      <color theme="0"/>
      <name val="Calibri"/>
      <family val="2"/>
      <scheme val="minor"/>
    </font>
    <font>
      <sz val="11"/>
      <color theme="1"/>
      <name val="Calibri"/>
      <family val="2"/>
      <scheme val="minor"/>
    </font>
    <font>
      <b/>
      <sz val="12"/>
      <color rgb="FF000000"/>
      <name val="Arial Narrow"/>
      <family val="2"/>
    </font>
    <font>
      <sz val="10"/>
      <name val="Arial"/>
      <family val="2"/>
    </font>
    <font>
      <b/>
      <sz val="10"/>
      <color rgb="FF000000"/>
      <name val="Arial"/>
      <family val="2"/>
    </font>
    <font>
      <sz val="8"/>
      <color theme="1"/>
      <name val="Arial"/>
      <family val="2"/>
    </font>
    <font>
      <b/>
      <sz val="18"/>
      <color theme="0"/>
      <name val="Arial Narrow"/>
      <family val="2"/>
    </font>
    <font>
      <b/>
      <sz val="18"/>
      <color theme="1"/>
      <name val="Calibri"/>
      <family val="2"/>
      <scheme val="minor"/>
    </font>
    <font>
      <b/>
      <sz val="16"/>
      <color theme="1"/>
      <name val="Calibri"/>
      <family val="2"/>
      <scheme val="minor"/>
    </font>
    <font>
      <sz val="16"/>
      <color theme="1"/>
      <name val="Calibri"/>
      <family val="2"/>
      <scheme val="minor"/>
    </font>
    <font>
      <sz val="12"/>
      <color theme="1"/>
      <name val="Calibri"/>
      <family val="2"/>
      <scheme val="minor"/>
    </font>
    <font>
      <sz val="18"/>
      <color theme="1"/>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rgb="FFFF9900"/>
        <bgColor indexed="64"/>
      </patternFill>
    </fill>
    <fill>
      <patternFill patternType="solid">
        <fgColor rgb="FFFFFFFF"/>
        <bgColor rgb="FF000000"/>
      </patternFill>
    </fill>
    <fill>
      <patternFill patternType="solid">
        <fgColor rgb="FFED7D31"/>
        <bgColor indexed="64"/>
      </patternFill>
    </fill>
    <fill>
      <patternFill patternType="solid">
        <fgColor rgb="FF70AD47"/>
        <bgColor indexed="64"/>
      </patternFill>
    </fill>
    <fill>
      <patternFill patternType="solid">
        <fgColor rgb="FFFFFFFF"/>
        <bgColor indexed="64"/>
      </patternFill>
    </fill>
    <fill>
      <patternFill patternType="solid">
        <fgColor rgb="FF00B050"/>
        <bgColor rgb="FF000000"/>
      </patternFill>
    </fill>
    <fill>
      <patternFill patternType="solid">
        <fgColor rgb="FF92D050"/>
        <bgColor rgb="FF000000"/>
      </patternFill>
    </fill>
    <fill>
      <patternFill patternType="solid">
        <fgColor rgb="FF548235"/>
        <bgColor rgb="FF000000"/>
      </patternFill>
    </fill>
    <fill>
      <patternFill patternType="solid">
        <fgColor rgb="FFF2F2F2"/>
        <bgColor rgb="FF000000"/>
      </patternFill>
    </fill>
    <fill>
      <patternFill patternType="solid">
        <fgColor rgb="FF009900"/>
        <bgColor indexed="64"/>
      </patternFill>
    </fill>
    <fill>
      <patternFill patternType="solid">
        <fgColor rgb="FF33CC33"/>
        <bgColor indexed="64"/>
      </patternFill>
    </fill>
    <fill>
      <patternFill patternType="solid">
        <fgColor rgb="FF9FF294"/>
        <bgColor indexed="64"/>
      </patternFill>
    </fill>
    <fill>
      <patternFill patternType="solid">
        <fgColor rgb="FFF4B084"/>
        <bgColor indexed="64"/>
      </patternFill>
    </fill>
    <fill>
      <patternFill patternType="solid">
        <fgColor rgb="FFF8CBAD"/>
        <bgColor indexed="64"/>
      </patternFill>
    </fill>
    <fill>
      <patternFill patternType="solid">
        <fgColor theme="9" tint="0.59999389629810485"/>
        <bgColor indexed="64"/>
      </patternFill>
    </fill>
    <fill>
      <patternFill patternType="solid">
        <fgColor rgb="FFF2F2F2"/>
        <bgColor indexed="64"/>
      </patternFill>
    </fill>
  </fills>
  <borders count="32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
      <left style="thin">
        <color indexed="64"/>
      </left>
      <right style="thin">
        <color indexed="64"/>
      </right>
      <top style="hair">
        <color indexed="64"/>
      </top>
      <bottom/>
      <diagonal/>
    </border>
    <border>
      <left style="thin">
        <color indexed="64"/>
      </left>
      <right/>
      <top style="medium">
        <color indexed="64"/>
      </top>
      <bottom/>
      <diagonal/>
    </border>
    <border>
      <left style="thin">
        <color rgb="FF000000"/>
      </left>
      <right style="thin">
        <color indexed="64"/>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rgb="FF000000"/>
      </bottom>
      <diagonal/>
    </border>
    <border>
      <left/>
      <right/>
      <top style="medium">
        <color indexed="64"/>
      </top>
      <bottom/>
      <diagonal/>
    </border>
    <border>
      <left style="thin">
        <color rgb="FF000000"/>
      </left>
      <right style="thin">
        <color rgb="FF000000"/>
      </right>
      <top/>
      <bottom style="medium">
        <color indexed="64"/>
      </bottom>
      <diagonal/>
    </border>
    <border>
      <left style="thin">
        <color rgb="FF000000"/>
      </left>
      <right/>
      <top style="thin">
        <color rgb="FF000000"/>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hair">
        <color indexed="64"/>
      </top>
      <bottom/>
      <diagonal/>
    </border>
    <border>
      <left style="hair">
        <color indexed="64"/>
      </left>
      <right style="hair">
        <color indexed="64"/>
      </right>
      <top style="hair">
        <color indexed="64"/>
      </top>
      <bottom style="hair">
        <color indexed="64"/>
      </bottom>
      <diagonal/>
    </border>
    <border>
      <left/>
      <right style="thin">
        <color indexed="64"/>
      </right>
      <top/>
      <bottom style="hair">
        <color indexed="64"/>
      </bottom>
      <diagonal/>
    </border>
    <border>
      <left style="thin">
        <color indexed="64"/>
      </left>
      <right style="medium">
        <color indexed="64"/>
      </right>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style="thin">
        <color indexed="64"/>
      </right>
      <top style="thin">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style="thin">
        <color indexed="64"/>
      </right>
      <top style="hair">
        <color indexed="64"/>
      </top>
      <bottom style="thin">
        <color indexed="64"/>
      </bottom>
      <diagonal/>
    </border>
    <border>
      <left/>
      <right style="thin">
        <color rgb="FF000000"/>
      </right>
      <top style="hair">
        <color rgb="FF000000"/>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thin">
        <color rgb="FF000000"/>
      </left>
      <right style="hair">
        <color indexed="64"/>
      </right>
      <top style="hair">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indexed="64"/>
      </right>
      <top style="thin">
        <color indexed="64"/>
      </top>
      <bottom style="hair">
        <color indexed="64"/>
      </bottom>
      <diagonal/>
    </border>
    <border>
      <left style="thin">
        <color rgb="FF000000"/>
      </left>
      <right style="hair">
        <color indexed="64"/>
      </right>
      <top style="hair">
        <color indexed="64"/>
      </top>
      <bottom style="hair">
        <color indexed="64"/>
      </bottom>
      <diagonal/>
    </border>
    <border>
      <left style="thin">
        <color rgb="FF000000"/>
      </left>
      <right style="hair">
        <color indexed="64"/>
      </right>
      <top style="hair">
        <color indexed="64"/>
      </top>
      <bottom style="thin">
        <color indexed="64"/>
      </bottom>
      <diagonal/>
    </border>
    <border>
      <left style="thin">
        <color rgb="FF000000"/>
      </left>
      <right style="hair">
        <color indexed="64"/>
      </right>
      <top/>
      <bottom style="thin">
        <color rgb="FF000000"/>
      </bottom>
      <diagonal/>
    </border>
    <border>
      <left style="thin">
        <color rgb="FF000000"/>
      </left>
      <right style="hair">
        <color indexed="64"/>
      </right>
      <top style="thin">
        <color rgb="FF000000"/>
      </top>
      <bottom style="thin">
        <color rgb="FF000000"/>
      </bottom>
      <diagonal/>
    </border>
    <border>
      <left/>
      <right style="thin">
        <color rgb="FF000000"/>
      </right>
      <top/>
      <bottom/>
      <diagonal/>
    </border>
    <border>
      <left/>
      <right style="thin">
        <color rgb="FF000000"/>
      </right>
      <top style="thin">
        <color indexed="64"/>
      </top>
      <bottom style="hair">
        <color indexed="64"/>
      </bottom>
      <diagonal/>
    </border>
    <border>
      <left/>
      <right style="thin">
        <color rgb="FF000000"/>
      </right>
      <top style="hair">
        <color indexed="64"/>
      </top>
      <bottom style="hair">
        <color indexed="64"/>
      </bottom>
      <diagonal/>
    </border>
    <border>
      <left/>
      <right style="thin">
        <color rgb="FF000000"/>
      </right>
      <top style="hair">
        <color indexed="64"/>
      </top>
      <bottom style="thin">
        <color indexed="64"/>
      </bottom>
      <diagonal/>
    </border>
    <border>
      <left/>
      <right style="thin">
        <color rgb="FF000000"/>
      </right>
      <top/>
      <bottom style="thin">
        <color rgb="FF000000"/>
      </bottom>
      <diagonal/>
    </border>
    <border>
      <left style="hair">
        <color indexed="64"/>
      </left>
      <right style="hair">
        <color indexed="64"/>
      </right>
      <top style="hair">
        <color rgb="FF000000"/>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style="thin">
        <color rgb="FF000000"/>
      </left>
      <right style="hair">
        <color indexed="64"/>
      </right>
      <top/>
      <bottom style="medium">
        <color indexed="64"/>
      </bottom>
      <diagonal/>
    </border>
    <border>
      <left style="hair">
        <color indexed="64"/>
      </left>
      <right style="hair">
        <color indexed="64"/>
      </right>
      <top/>
      <bottom style="medium">
        <color indexed="64"/>
      </bottom>
      <diagonal/>
    </border>
    <border>
      <left style="thin">
        <color rgb="FF000000"/>
      </left>
      <right/>
      <top/>
      <bottom style="medium">
        <color indexed="64"/>
      </bottom>
      <diagonal/>
    </border>
    <border>
      <left style="thin">
        <color indexed="64"/>
      </left>
      <right style="medium">
        <color indexed="64"/>
      </right>
      <top/>
      <bottom style="medium">
        <color indexed="64"/>
      </bottom>
      <diagonal/>
    </border>
    <border>
      <left style="thin">
        <color rgb="FF000000"/>
      </left>
      <right style="hair">
        <color indexed="64"/>
      </right>
      <top/>
      <bottom style="thin">
        <color indexed="64"/>
      </bottom>
      <diagonal/>
    </border>
    <border>
      <left style="hair">
        <color indexed="64"/>
      </left>
      <right style="hair">
        <color indexed="64"/>
      </right>
      <top/>
      <bottom style="thin">
        <color indexed="64"/>
      </bottom>
      <diagonal/>
    </border>
    <border>
      <left/>
      <right style="thin">
        <color rgb="FF000000"/>
      </right>
      <top/>
      <bottom style="thin">
        <color indexed="64"/>
      </bottom>
      <diagonal/>
    </border>
    <border>
      <left/>
      <right style="thin">
        <color indexed="64"/>
      </right>
      <top style="thin">
        <color rgb="FF000000"/>
      </top>
      <bottom/>
      <diagonal/>
    </border>
    <border>
      <left/>
      <right style="thin">
        <color rgb="FF000000"/>
      </right>
      <top style="thin">
        <color rgb="FF000000"/>
      </top>
      <bottom style="thin">
        <color rgb="FF000000"/>
      </bottom>
      <diagonal/>
    </border>
    <border>
      <left style="thin">
        <color rgb="FF000000"/>
      </left>
      <right style="hair">
        <color indexed="64"/>
      </right>
      <top style="thin">
        <color rgb="FF000000"/>
      </top>
      <bottom/>
      <diagonal/>
    </border>
    <border>
      <left style="thin">
        <color rgb="FF000000"/>
      </left>
      <right style="hair">
        <color indexed="64"/>
      </right>
      <top/>
      <bottom/>
      <diagonal/>
    </border>
    <border>
      <left style="thin">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bottom/>
      <diagonal/>
    </border>
    <border>
      <left style="hair">
        <color rgb="FF000000"/>
      </left>
      <right style="hair">
        <color rgb="FF000000"/>
      </right>
      <top/>
      <bottom/>
      <diagonal/>
    </border>
    <border>
      <left style="hair">
        <color rgb="FF000000"/>
      </left>
      <right style="thin">
        <color rgb="FF000000"/>
      </right>
      <top/>
      <bottom/>
      <diagonal/>
    </border>
    <border>
      <left style="thin">
        <color rgb="FF000000"/>
      </left>
      <right style="hair">
        <color rgb="FF000000"/>
      </right>
      <top/>
      <bottom style="thin">
        <color indexed="64"/>
      </bottom>
      <diagonal/>
    </border>
    <border>
      <left style="hair">
        <color rgb="FF000000"/>
      </left>
      <right style="hair">
        <color rgb="FF000000"/>
      </right>
      <top/>
      <bottom style="thin">
        <color indexed="64"/>
      </bottom>
      <diagonal/>
    </border>
    <border>
      <left style="hair">
        <color rgb="FF000000"/>
      </left>
      <right style="thin">
        <color rgb="FF000000"/>
      </right>
      <top/>
      <bottom style="thin">
        <color indexed="64"/>
      </bottom>
      <diagonal/>
    </border>
    <border>
      <left style="thin">
        <color rgb="FF000000"/>
      </left>
      <right style="hair">
        <color rgb="FF000000"/>
      </right>
      <top style="thin">
        <color indexed="64"/>
      </top>
      <bottom/>
      <diagonal/>
    </border>
    <border>
      <left style="hair">
        <color rgb="FF000000"/>
      </left>
      <right style="hair">
        <color rgb="FF000000"/>
      </right>
      <top style="thin">
        <color indexed="64"/>
      </top>
      <bottom/>
      <diagonal/>
    </border>
    <border>
      <left style="hair">
        <color rgb="FF000000"/>
      </left>
      <right style="thin">
        <color rgb="FF000000"/>
      </right>
      <top style="thin">
        <color indexed="64"/>
      </top>
      <bottom/>
      <diagonal/>
    </border>
    <border>
      <left style="thin">
        <color rgb="FF000000"/>
      </left>
      <right style="hair">
        <color rgb="FF000000"/>
      </right>
      <top/>
      <bottom style="medium">
        <color indexed="64"/>
      </bottom>
      <diagonal/>
    </border>
    <border>
      <left style="hair">
        <color rgb="FF000000"/>
      </left>
      <right style="hair">
        <color rgb="FF000000"/>
      </right>
      <top/>
      <bottom style="medium">
        <color indexed="64"/>
      </bottom>
      <diagonal/>
    </border>
    <border>
      <left style="hair">
        <color rgb="FF000000"/>
      </left>
      <right style="thin">
        <color rgb="FF000000"/>
      </right>
      <top/>
      <bottom style="medium">
        <color indexed="64"/>
      </bottom>
      <diagonal/>
    </border>
    <border>
      <left/>
      <right/>
      <top style="thin">
        <color rgb="FF000000"/>
      </top>
      <bottom/>
      <diagonal/>
    </border>
    <border>
      <left/>
      <right style="hair">
        <color indexed="64"/>
      </right>
      <top style="thin">
        <color rgb="FF000000"/>
      </top>
      <bottom style="thin">
        <color rgb="FF000000"/>
      </bottom>
      <diagonal/>
    </border>
    <border>
      <left/>
      <right style="hair">
        <color indexed="64"/>
      </right>
      <top style="thin">
        <color rgb="FF000000"/>
      </top>
      <bottom/>
      <diagonal/>
    </border>
    <border>
      <left/>
      <right style="hair">
        <color indexed="64"/>
      </right>
      <top/>
      <bottom/>
      <diagonal/>
    </border>
    <border>
      <left/>
      <right style="hair">
        <color indexed="64"/>
      </right>
      <top/>
      <bottom style="thin">
        <color rgb="FF000000"/>
      </bottom>
      <diagonal/>
    </border>
    <border>
      <left/>
      <right style="hair">
        <color indexed="64"/>
      </right>
      <top/>
      <bottom style="thin">
        <color indexed="64"/>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style="thin">
        <color rgb="FF000000"/>
      </right>
      <top/>
      <bottom style="thin">
        <color rgb="FF000000"/>
      </bottom>
      <diagonal/>
    </border>
    <border>
      <left style="thin">
        <color rgb="FF000000"/>
      </left>
      <right style="hair">
        <color indexed="64"/>
      </right>
      <top style="hair">
        <color rgb="FF000000"/>
      </top>
      <bottom style="thin">
        <color indexed="64"/>
      </bottom>
      <diagonal/>
    </border>
    <border>
      <left style="thin">
        <color rgb="FF000000"/>
      </left>
      <right style="hair">
        <color indexed="64"/>
      </right>
      <top/>
      <bottom style="hair">
        <color rgb="FF000000"/>
      </bottom>
      <diagonal/>
    </border>
    <border>
      <left/>
      <right style="thin">
        <color rgb="FF000000"/>
      </right>
      <top/>
      <bottom style="hair">
        <color rgb="FF000000"/>
      </bottom>
      <diagonal/>
    </border>
    <border>
      <left style="hair">
        <color indexed="64"/>
      </left>
      <right style="hair">
        <color indexed="64"/>
      </right>
      <top/>
      <bottom style="hair">
        <color rgb="FF000000"/>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rgb="FF000000"/>
      </bottom>
      <diagonal/>
    </border>
    <border>
      <left style="thin">
        <color indexed="64"/>
      </left>
      <right/>
      <top/>
      <bottom style="thin">
        <color rgb="FF000000"/>
      </bottom>
      <diagonal/>
    </border>
    <border>
      <left style="thin">
        <color indexed="64"/>
      </left>
      <right style="thin">
        <color indexed="64"/>
      </right>
      <top style="thin">
        <color indexed="64"/>
      </top>
      <bottom style="dotted">
        <color rgb="FF000000"/>
      </bottom>
      <diagonal/>
    </border>
    <border>
      <left style="thin">
        <color rgb="FF000000"/>
      </left>
      <right style="hair">
        <color indexed="64"/>
      </right>
      <top style="medium">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dotted">
        <color rgb="FF000000"/>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hair">
        <color indexed="64"/>
      </left>
      <right style="thin">
        <color indexed="64"/>
      </right>
      <top/>
      <bottom/>
      <diagonal/>
    </border>
    <border>
      <left style="thin">
        <color indexed="64"/>
      </left>
      <right style="thin">
        <color rgb="FF000000"/>
      </right>
      <top/>
      <bottom style="thin">
        <color rgb="FF000000"/>
      </bottom>
      <diagonal/>
    </border>
    <border>
      <left/>
      <right style="thin">
        <color indexed="64"/>
      </right>
      <top/>
      <bottom style="thin">
        <color rgb="FF000000"/>
      </bottom>
      <diagonal/>
    </border>
    <border>
      <left style="thin">
        <color indexed="64"/>
      </left>
      <right style="thin">
        <color rgb="FF000000"/>
      </right>
      <top style="thin">
        <color indexed="64"/>
      </top>
      <bottom/>
      <diagonal/>
    </border>
    <border>
      <left style="thin">
        <color indexed="64"/>
      </left>
      <right style="thin">
        <color indexed="64"/>
      </right>
      <top style="thin">
        <color rgb="FF000000"/>
      </top>
      <bottom/>
      <diagonal/>
    </border>
    <border>
      <left style="thin">
        <color indexed="64"/>
      </left>
      <right style="thin">
        <color rgb="FF000000"/>
      </right>
      <top style="medium">
        <color indexed="64"/>
      </top>
      <bottom/>
      <diagonal/>
    </border>
    <border>
      <left style="thin">
        <color rgb="FF000000"/>
      </left>
      <right style="hair">
        <color rgb="FF000000"/>
      </right>
      <top style="medium">
        <color indexed="64"/>
      </top>
      <bottom/>
      <diagonal/>
    </border>
    <border>
      <left style="hair">
        <color rgb="FF000000"/>
      </left>
      <right style="hair">
        <color rgb="FF000000"/>
      </right>
      <top style="medium">
        <color indexed="64"/>
      </top>
      <bottom/>
      <diagonal/>
    </border>
    <border>
      <left style="hair">
        <color rgb="FF000000"/>
      </left>
      <right style="hair">
        <color indexed="64"/>
      </right>
      <top style="medium">
        <color indexed="64"/>
      </top>
      <bottom/>
      <diagonal/>
    </border>
    <border>
      <left style="hair">
        <color rgb="FF000000"/>
      </left>
      <right style="hair">
        <color indexed="64"/>
      </right>
      <top/>
      <bottom/>
      <diagonal/>
    </border>
    <border>
      <left style="hair">
        <color indexed="64"/>
      </left>
      <right style="thin">
        <color rgb="FF000000"/>
      </right>
      <top style="medium">
        <color indexed="64"/>
      </top>
      <bottom/>
      <diagonal/>
    </border>
    <border>
      <left style="hair">
        <color indexed="64"/>
      </left>
      <right style="thin">
        <color rgb="FF000000"/>
      </right>
      <top/>
      <bottom/>
      <diagonal/>
    </border>
    <border>
      <left style="hair">
        <color rgb="FF000000"/>
      </left>
      <right style="hair">
        <color indexed="64"/>
      </right>
      <top/>
      <bottom style="thin">
        <color rgb="FF000000"/>
      </bottom>
      <diagonal/>
    </border>
    <border>
      <left style="hair">
        <color indexed="64"/>
      </left>
      <right style="thin">
        <color rgb="FF000000"/>
      </right>
      <top/>
      <bottom style="thin">
        <color rgb="FF000000"/>
      </bottom>
      <diagonal/>
    </border>
    <border>
      <left style="hair">
        <color indexed="64"/>
      </left>
      <right/>
      <top style="medium">
        <color indexed="64"/>
      </top>
      <bottom/>
      <diagonal/>
    </border>
    <border>
      <left style="hair">
        <color indexed="64"/>
      </left>
      <right/>
      <top/>
      <bottom/>
      <diagonal/>
    </border>
    <border>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top/>
      <bottom style="thin">
        <color rgb="FF000000"/>
      </bottom>
      <diagonal/>
    </border>
    <border>
      <left style="hair">
        <color indexed="64"/>
      </left>
      <right style="thin">
        <color indexed="64"/>
      </right>
      <top/>
      <bottom style="thin">
        <color rgb="FF000000"/>
      </bottom>
      <diagonal/>
    </border>
    <border>
      <left style="thin">
        <color indexed="64"/>
      </left>
      <right style="hair">
        <color indexed="64"/>
      </right>
      <top style="hair">
        <color indexed="64"/>
      </top>
      <bottom style="thin">
        <color rgb="FF000000"/>
      </bottom>
      <diagonal/>
    </border>
    <border>
      <left style="hair">
        <color indexed="64"/>
      </left>
      <right style="thin">
        <color indexed="64"/>
      </right>
      <top style="hair">
        <color indexed="64"/>
      </top>
      <bottom style="thin">
        <color rgb="FF000000"/>
      </bottom>
      <diagonal/>
    </border>
    <border>
      <left style="hair">
        <color indexed="64"/>
      </left>
      <right style="thin">
        <color indexed="64"/>
      </right>
      <top/>
      <bottom style="thin">
        <color indexed="64"/>
      </bottom>
      <diagonal/>
    </border>
    <border>
      <left style="thin">
        <color rgb="FF000000"/>
      </left>
      <right style="hair">
        <color indexed="64"/>
      </right>
      <top style="hair">
        <color rgb="FF000000"/>
      </top>
      <bottom style="dotted">
        <color rgb="FF000000"/>
      </bottom>
      <diagonal/>
    </border>
    <border>
      <left/>
      <right style="thin">
        <color rgb="FF000000"/>
      </right>
      <top style="hair">
        <color rgb="FF000000"/>
      </top>
      <bottom style="dotted">
        <color rgb="FF000000"/>
      </bottom>
      <diagonal/>
    </border>
    <border>
      <left style="thin">
        <color rgb="FF000000"/>
      </left>
      <right style="thin">
        <color rgb="FF000000"/>
      </right>
      <top/>
      <bottom style="dotted">
        <color rgb="FF000000"/>
      </bottom>
      <diagonal/>
    </border>
    <border>
      <left style="hair">
        <color indexed="64"/>
      </left>
      <right style="thin">
        <color rgb="FF000000"/>
      </right>
      <top/>
      <bottom style="thin">
        <color indexed="64"/>
      </bottom>
      <diagonal/>
    </border>
    <border>
      <left style="thin">
        <color rgb="FF000000"/>
      </left>
      <right style="thin">
        <color rgb="FF000000"/>
      </right>
      <top style="medium">
        <color indexed="64"/>
      </top>
      <bottom/>
      <diagonal/>
    </border>
    <border>
      <left style="thin">
        <color rgb="FF000000"/>
      </left>
      <right style="hair">
        <color indexed="64"/>
      </right>
      <top/>
      <bottom style="dotted">
        <color rgb="FF000000"/>
      </bottom>
      <diagonal/>
    </border>
    <border>
      <left style="hair">
        <color indexed="64"/>
      </left>
      <right style="hair">
        <color indexed="64"/>
      </right>
      <top/>
      <bottom style="dotted">
        <color rgb="FF000000"/>
      </bottom>
      <diagonal/>
    </border>
    <border>
      <left style="hair">
        <color indexed="64"/>
      </left>
      <right style="thin">
        <color rgb="FF000000"/>
      </right>
      <top style="medium">
        <color indexed="64"/>
      </top>
      <bottom style="dotted">
        <color rgb="FF000000"/>
      </bottom>
      <diagonal/>
    </border>
    <border>
      <left style="thin">
        <color rgb="FF000000"/>
      </left>
      <right style="thin">
        <color rgb="FF000000"/>
      </right>
      <top style="medium">
        <color indexed="64"/>
      </top>
      <bottom style="dotted">
        <color rgb="FF000000"/>
      </bottom>
      <diagonal/>
    </border>
    <border>
      <left style="thin">
        <color rgb="FF000000"/>
      </left>
      <right/>
      <top style="medium">
        <color indexed="64"/>
      </top>
      <bottom style="dotted">
        <color rgb="FF000000"/>
      </bottom>
      <diagonal/>
    </border>
    <border>
      <left style="thin">
        <color rgb="FF000000"/>
      </left>
      <right style="hair">
        <color indexed="64"/>
      </right>
      <top style="dotted">
        <color rgb="FF000000"/>
      </top>
      <bottom style="dotted">
        <color rgb="FF000000"/>
      </bottom>
      <diagonal/>
    </border>
    <border>
      <left/>
      <right style="thin">
        <color rgb="FF000000"/>
      </right>
      <top style="dotted">
        <color rgb="FF000000"/>
      </top>
      <bottom style="dotted">
        <color rgb="FF000000"/>
      </bottom>
      <diagonal/>
    </border>
    <border>
      <left style="hair">
        <color indexed="64"/>
      </left>
      <right style="hair">
        <color indexed="64"/>
      </right>
      <top style="dotted">
        <color rgb="FF000000"/>
      </top>
      <bottom style="dotted">
        <color rgb="FF000000"/>
      </bottom>
      <diagonal/>
    </border>
    <border>
      <left style="hair">
        <color indexed="64"/>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indexed="64"/>
      </left>
      <right style="hair">
        <color indexed="64"/>
      </right>
      <top style="dotted">
        <color rgb="FF000000"/>
      </top>
      <bottom style="dotted">
        <color rgb="FF000000"/>
      </bottom>
      <diagonal/>
    </border>
    <border>
      <left/>
      <right style="hair">
        <color indexed="64"/>
      </right>
      <top style="dotted">
        <color rgb="FF000000"/>
      </top>
      <bottom style="dotted">
        <color rgb="FF000000"/>
      </bottom>
      <diagonal/>
    </border>
    <border>
      <left style="thin">
        <color indexed="64"/>
      </left>
      <right style="hair">
        <color indexed="64"/>
      </right>
      <top style="dotted">
        <color rgb="FF000000"/>
      </top>
      <bottom style="thin">
        <color rgb="FF000000"/>
      </bottom>
      <diagonal/>
    </border>
    <border>
      <left/>
      <right style="hair">
        <color indexed="64"/>
      </right>
      <top style="dotted">
        <color rgb="FF000000"/>
      </top>
      <bottom style="thin">
        <color rgb="FF000000"/>
      </bottom>
      <diagonal/>
    </border>
    <border>
      <left style="thin">
        <color rgb="FF000000"/>
      </left>
      <right style="hair">
        <color indexed="64"/>
      </right>
      <top style="dotted">
        <color rgb="FF000000"/>
      </top>
      <bottom style="thin">
        <color rgb="FF000000"/>
      </bottom>
      <diagonal/>
    </border>
    <border>
      <left style="hair">
        <color indexed="64"/>
      </left>
      <right style="hair">
        <color indexed="64"/>
      </right>
      <top style="dotted">
        <color rgb="FF000000"/>
      </top>
      <bottom style="thin">
        <color rgb="FF000000"/>
      </bottom>
      <diagonal/>
    </border>
    <border>
      <left style="hair">
        <color indexed="64"/>
      </left>
      <right style="thin">
        <color rgb="FF000000"/>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top style="dotted">
        <color rgb="FF000000"/>
      </top>
      <bottom style="thin">
        <color rgb="FF000000"/>
      </bottom>
      <diagonal/>
    </border>
    <border>
      <left style="thin">
        <color indexed="64"/>
      </left>
      <right style="thin">
        <color rgb="FF000000"/>
      </right>
      <top/>
      <bottom style="thin">
        <color indexed="64"/>
      </bottom>
      <diagonal/>
    </border>
    <border>
      <left style="thin">
        <color indexed="64"/>
      </left>
      <right style="hair">
        <color indexed="64"/>
      </right>
      <top/>
      <bottom style="thin">
        <color rgb="FF000000"/>
      </bottom>
      <diagonal/>
    </border>
    <border>
      <left style="thin">
        <color rgb="FF000000"/>
      </left>
      <right style="thin">
        <color indexed="64"/>
      </right>
      <top/>
      <bottom style="thin">
        <color rgb="FF000000"/>
      </bottom>
      <diagonal/>
    </border>
    <border>
      <left style="hair">
        <color indexed="64"/>
      </left>
      <right style="hair">
        <color indexed="64"/>
      </right>
      <top/>
      <bottom style="thin">
        <color rgb="FF000000"/>
      </bottom>
      <diagonal/>
    </border>
    <border>
      <left/>
      <right style="hair">
        <color indexed="64"/>
      </right>
      <top/>
      <bottom style="dotted">
        <color rgb="FF000000"/>
      </bottom>
      <diagonal/>
    </border>
    <border>
      <left/>
      <right style="thin">
        <color indexed="64"/>
      </right>
      <top/>
      <bottom style="dotted">
        <color rgb="FF000000"/>
      </bottom>
      <diagonal/>
    </border>
    <border>
      <left style="thin">
        <color indexed="64"/>
      </left>
      <right style="hair">
        <color indexed="64"/>
      </right>
      <top/>
      <bottom style="dotted">
        <color rgb="FF000000"/>
      </bottom>
      <diagonal/>
    </border>
    <border>
      <left style="hair">
        <color indexed="64"/>
      </left>
      <right style="thin">
        <color indexed="64"/>
      </right>
      <top/>
      <bottom style="dotted">
        <color rgb="FF000000"/>
      </bottom>
      <diagonal/>
    </border>
    <border>
      <left style="thin">
        <color indexed="64"/>
      </left>
      <right style="thin">
        <color rgb="FF000000"/>
      </right>
      <top style="thin">
        <color rgb="FF000000"/>
      </top>
      <bottom/>
      <diagonal/>
    </border>
    <border>
      <left style="hair">
        <color indexed="64"/>
      </left>
      <right style="thin">
        <color rgb="FF000000"/>
      </right>
      <top style="thin">
        <color rgb="FF000000"/>
      </top>
      <bottom/>
      <diagonal/>
    </border>
    <border>
      <left style="hair">
        <color indexed="64"/>
      </left>
      <right style="thin">
        <color indexed="64"/>
      </right>
      <top style="thin">
        <color rgb="FF000000"/>
      </top>
      <bottom/>
      <diagonal/>
    </border>
    <border>
      <left style="thin">
        <color indexed="64"/>
      </left>
      <right style="hair">
        <color indexed="64"/>
      </right>
      <top style="thin">
        <color rgb="FF000000"/>
      </top>
      <bottom/>
      <diagonal/>
    </border>
    <border>
      <left style="medium">
        <color indexed="64"/>
      </left>
      <right style="thin">
        <color indexed="64"/>
      </right>
      <top style="medium">
        <color indexed="64"/>
      </top>
      <bottom/>
      <diagonal/>
    </border>
    <border>
      <left style="medium">
        <color rgb="FF000000"/>
      </left>
      <right/>
      <top style="medium">
        <color rgb="FF000000"/>
      </top>
      <bottom/>
      <diagonal/>
    </border>
    <border>
      <left/>
      <right/>
      <top style="medium">
        <color rgb="FF000000"/>
      </top>
      <bottom/>
      <diagonal/>
    </border>
    <border>
      <left/>
      <right style="thin">
        <color indexed="64"/>
      </right>
      <top style="medium">
        <color rgb="FF000000"/>
      </top>
      <bottom/>
      <diagonal/>
    </border>
    <border>
      <left style="thin">
        <color indexed="64"/>
      </left>
      <right/>
      <top style="medium">
        <color rgb="FF000000"/>
      </top>
      <bottom/>
      <diagonal/>
    </border>
    <border>
      <left style="medium">
        <color rgb="FF000000"/>
      </left>
      <right/>
      <top/>
      <bottom/>
      <diagonal/>
    </border>
    <border>
      <left style="medium">
        <color rgb="FF000000"/>
      </left>
      <right/>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thin">
        <color indexed="64"/>
      </bottom>
      <diagonal/>
    </border>
    <border>
      <left style="medium">
        <color rgb="FF000000"/>
      </left>
      <right style="thin">
        <color indexed="64"/>
      </right>
      <top style="thin">
        <color indexed="64"/>
      </top>
      <bottom/>
      <diagonal/>
    </border>
    <border>
      <left style="medium">
        <color rgb="FF000000"/>
      </left>
      <right style="thin">
        <color rgb="FF000000"/>
      </right>
      <top style="thin">
        <color rgb="FF000000"/>
      </top>
      <bottom/>
      <diagonal/>
    </border>
    <border>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thin">
        <color rgb="FF000000"/>
      </right>
      <top/>
      <bottom style="medium">
        <color rgb="FF000000"/>
      </bottom>
      <diagonal/>
    </border>
    <border>
      <left/>
      <right style="hair">
        <color indexed="64"/>
      </right>
      <top/>
      <bottom style="medium">
        <color rgb="FF000000"/>
      </bottom>
      <diagonal/>
    </border>
    <border>
      <left/>
      <right/>
      <top/>
      <bottom style="medium">
        <color rgb="FF000000"/>
      </bottom>
      <diagonal/>
    </border>
    <border>
      <left style="thin">
        <color rgb="FF000000"/>
      </left>
      <right style="hair">
        <color indexed="64"/>
      </right>
      <top/>
      <bottom style="medium">
        <color rgb="FF000000"/>
      </bottom>
      <diagonal/>
    </border>
    <border>
      <left style="thin">
        <color indexed="64"/>
      </left>
      <right style="hair">
        <color indexed="64"/>
      </right>
      <top/>
      <bottom style="medium">
        <color rgb="FF000000"/>
      </bottom>
      <diagonal/>
    </border>
    <border>
      <left style="hair">
        <color indexed="64"/>
      </left>
      <right style="hair">
        <color indexed="64"/>
      </right>
      <top/>
      <bottom style="medium">
        <color rgb="FF000000"/>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hair">
        <color rgb="FF000000"/>
      </left>
      <right style="thin">
        <color rgb="FF000000"/>
      </right>
      <top style="medium">
        <color indexed="64"/>
      </top>
      <bottom/>
      <diagonal/>
    </border>
    <border>
      <left style="thin">
        <color rgb="FF000000"/>
      </left>
      <right style="hair">
        <color indexed="64"/>
      </right>
      <top style="hair">
        <color rgb="FF000000"/>
      </top>
      <bottom style="thin">
        <color rgb="FF000000"/>
      </bottom>
      <diagonal/>
    </border>
    <border>
      <left/>
      <right style="thin">
        <color rgb="FF000000"/>
      </right>
      <top style="hair">
        <color rgb="FF000000"/>
      </top>
      <bottom style="thin">
        <color rgb="FF000000"/>
      </bottom>
      <diagonal/>
    </border>
    <border>
      <left style="hair">
        <color indexed="64"/>
      </left>
      <right style="hair">
        <color indexed="64"/>
      </right>
      <top style="hair">
        <color rgb="FF000000"/>
      </top>
      <bottom style="thin">
        <color rgb="FF000000"/>
      </bottom>
      <diagonal/>
    </border>
    <border>
      <left style="thin">
        <color rgb="FF000000"/>
      </left>
      <right style="thin">
        <color indexed="64"/>
      </right>
      <top style="medium">
        <color indexed="64"/>
      </top>
      <bottom/>
      <diagonal/>
    </border>
    <border>
      <left style="medium">
        <color indexed="64"/>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medium">
        <color rgb="FF000000"/>
      </bottom>
      <diagonal/>
    </border>
    <border>
      <left style="medium">
        <color indexed="64"/>
      </left>
      <right style="thin">
        <color indexed="64"/>
      </right>
      <top/>
      <bottom style="medium">
        <color rgb="FF000000"/>
      </bottom>
      <diagonal/>
    </border>
    <border>
      <left style="thin">
        <color indexed="64"/>
      </left>
      <right style="hair">
        <color indexed="64"/>
      </right>
      <top style="hair">
        <color indexed="64"/>
      </top>
      <bottom style="medium">
        <color rgb="FF000000"/>
      </bottom>
      <diagonal/>
    </border>
    <border>
      <left style="hair">
        <color indexed="64"/>
      </left>
      <right style="thin">
        <color indexed="64"/>
      </right>
      <top style="hair">
        <color indexed="64"/>
      </top>
      <bottom style="medium">
        <color rgb="FF000000"/>
      </bottom>
      <diagonal/>
    </border>
    <border>
      <left/>
      <right style="hair">
        <color indexed="64"/>
      </right>
      <top style="hair">
        <color indexed="64"/>
      </top>
      <bottom style="medium">
        <color rgb="FF000000"/>
      </bottom>
      <diagonal/>
    </border>
    <border>
      <left style="thin">
        <color rgb="FF000000"/>
      </left>
      <right/>
      <top style="thin">
        <color rgb="FF000000"/>
      </top>
      <bottom style="medium">
        <color rgb="FF000000"/>
      </bottom>
      <diagonal/>
    </border>
    <border>
      <left style="thin">
        <color rgb="FF000000"/>
      </left>
      <right style="thin">
        <color indexed="64"/>
      </right>
      <top/>
      <bottom style="medium">
        <color rgb="FF000000"/>
      </bottom>
      <diagonal/>
    </border>
    <border>
      <left style="thin">
        <color indexed="64"/>
      </left>
      <right style="thin">
        <color indexed="64"/>
      </right>
      <top style="hair">
        <color indexed="64"/>
      </top>
      <bottom style="medium">
        <color rgb="FF000000"/>
      </bottom>
      <diagonal/>
    </border>
    <border>
      <left style="thin">
        <color indexed="64"/>
      </left>
      <right style="medium">
        <color indexed="64"/>
      </right>
      <top style="hair">
        <color indexed="64"/>
      </top>
      <bottom style="medium">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dotted">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thin">
        <color rgb="FF000000"/>
      </right>
      <top/>
      <bottom style="medium">
        <color indexed="64"/>
      </bottom>
      <diagonal/>
    </border>
    <border>
      <left style="thin">
        <color rgb="FF000000"/>
      </left>
      <right style="thin">
        <color rgb="FF000000"/>
      </right>
      <top style="thin">
        <color indexed="64"/>
      </top>
      <bottom/>
      <diagonal/>
    </border>
    <border>
      <left style="hair">
        <color indexed="64"/>
      </left>
      <right style="thin">
        <color rgb="FF000000"/>
      </right>
      <top style="thin">
        <color indexed="64"/>
      </top>
      <bottom/>
      <diagonal/>
    </border>
    <border>
      <left style="hair">
        <color indexed="64"/>
      </left>
      <right style="thin">
        <color rgb="FF000000"/>
      </right>
      <top/>
      <bottom style="medium">
        <color indexed="64"/>
      </bottom>
      <diagonal/>
    </border>
    <border>
      <left style="thin">
        <color indexed="64"/>
      </left>
      <right style="thin">
        <color indexed="64"/>
      </right>
      <top style="dotted">
        <color rgb="FF000000"/>
      </top>
      <bottom/>
      <diagonal/>
    </border>
    <border>
      <left style="thin">
        <color indexed="64"/>
      </left>
      <right style="thin">
        <color rgb="FF000000"/>
      </right>
      <top style="dotted">
        <color rgb="FF000000"/>
      </top>
      <bottom style="hair">
        <color indexed="64"/>
      </bottom>
      <diagonal/>
    </border>
    <border>
      <left style="thin">
        <color indexed="64"/>
      </left>
      <right style="thin">
        <color indexed="64"/>
      </right>
      <top style="medium">
        <color indexed="64"/>
      </top>
      <bottom style="dotted">
        <color rgb="FF000000"/>
      </bottom>
      <diagonal/>
    </border>
    <border>
      <left style="thin">
        <color rgb="FF000000"/>
      </left>
      <right style="hair">
        <color indexed="64"/>
      </right>
      <top style="medium">
        <color indexed="64"/>
      </top>
      <bottom style="hair">
        <color rgb="FF000000"/>
      </bottom>
      <diagonal/>
    </border>
    <border>
      <left/>
      <right style="thin">
        <color rgb="FF000000"/>
      </right>
      <top style="medium">
        <color indexed="64"/>
      </top>
      <bottom style="hair">
        <color rgb="FF000000"/>
      </bottom>
      <diagonal/>
    </border>
    <border>
      <left style="thin">
        <color rgb="FF000000"/>
      </left>
      <right style="hair">
        <color indexed="64"/>
      </right>
      <top style="medium">
        <color indexed="64"/>
      </top>
      <bottom style="dotted">
        <color rgb="FF000000"/>
      </bottom>
      <diagonal/>
    </border>
    <border>
      <left/>
      <right style="thin">
        <color rgb="FF000000"/>
      </right>
      <top style="medium">
        <color indexed="64"/>
      </top>
      <bottom style="dotted">
        <color rgb="FF000000"/>
      </bottom>
      <diagonal/>
    </border>
    <border>
      <left style="hair">
        <color indexed="64"/>
      </left>
      <right style="hair">
        <color indexed="64"/>
      </right>
      <top style="medium">
        <color indexed="64"/>
      </top>
      <bottom style="dotted">
        <color rgb="FF000000"/>
      </bottom>
      <diagonal/>
    </border>
    <border>
      <left style="medium">
        <color rgb="FF000000"/>
      </left>
      <right style="thin">
        <color rgb="FF000000"/>
      </right>
      <top/>
      <bottom style="medium">
        <color indexed="64"/>
      </bottom>
      <diagonal/>
    </border>
    <border>
      <left/>
      <right style="thin">
        <color rgb="FF000000"/>
      </right>
      <top style="medium">
        <color indexed="64"/>
      </top>
      <bottom/>
      <diagonal/>
    </border>
    <border>
      <left style="thin">
        <color rgb="FF000000"/>
      </left>
      <right style="thin">
        <color indexed="64"/>
      </right>
      <top style="hair">
        <color indexed="64"/>
      </top>
      <bottom style="medium">
        <color rgb="FF000000"/>
      </bottom>
      <diagonal/>
    </border>
    <border>
      <left style="thin">
        <color indexed="64"/>
      </left>
      <right style="hair">
        <color indexed="64"/>
      </right>
      <top style="thin">
        <color indexed="64"/>
      </top>
      <bottom style="medium">
        <color rgb="FF000000"/>
      </bottom>
      <diagonal/>
    </border>
    <border>
      <left/>
      <right style="hair">
        <color indexed="64"/>
      </right>
      <top style="hair">
        <color indexed="64"/>
      </top>
      <bottom style="thin">
        <color rgb="FF000000"/>
      </bottom>
      <diagonal/>
    </border>
    <border>
      <left/>
      <right style="medium">
        <color indexed="64"/>
      </right>
      <top style="thin">
        <color indexed="64"/>
      </top>
      <bottom style="hair">
        <color indexed="64"/>
      </bottom>
      <diagonal/>
    </border>
    <border>
      <left/>
      <right style="medium">
        <color indexed="64"/>
      </right>
      <top/>
      <bottom/>
      <diagonal/>
    </border>
    <border>
      <left/>
      <right style="thin">
        <color indexed="64"/>
      </right>
      <top style="thin">
        <color indexed="64"/>
      </top>
      <bottom style="dotted">
        <color rgb="FF000000"/>
      </bottom>
      <diagonal/>
    </border>
    <border>
      <left/>
      <right style="medium">
        <color indexed="64"/>
      </right>
      <top/>
      <bottom style="hair">
        <color indexed="64"/>
      </bottom>
      <diagonal/>
    </border>
    <border>
      <left/>
      <right style="thin">
        <color indexed="64"/>
      </right>
      <top style="medium">
        <color indexed="64"/>
      </top>
      <bottom style="hair">
        <color indexed="64"/>
      </bottom>
      <diagonal/>
    </border>
    <border>
      <left/>
      <right style="thin">
        <color rgb="FF000000"/>
      </right>
      <top style="thin">
        <color rgb="FF000000"/>
      </top>
      <bottom/>
      <diagonal/>
    </border>
    <border>
      <left style="thin">
        <color rgb="FF000000"/>
      </left>
      <right/>
      <top/>
      <bottom style="thin">
        <color indexed="64"/>
      </bottom>
      <diagonal/>
    </border>
    <border>
      <left/>
      <right style="thin">
        <color rgb="FF000000"/>
      </right>
      <top/>
      <bottom style="medium">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right style="thin">
        <color rgb="FF000000"/>
      </right>
      <top style="medium">
        <color rgb="FF000000"/>
      </top>
      <bottom/>
      <diagonal/>
    </border>
    <border>
      <left style="medium">
        <color rgb="FF000000"/>
      </left>
      <right style="thin">
        <color indexed="64"/>
      </right>
      <top/>
      <bottom style="medium">
        <color rgb="FF000000"/>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tted">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thin">
        <color rgb="FF000000"/>
      </top>
      <bottom/>
      <diagonal/>
    </border>
    <border>
      <left style="thin">
        <color rgb="FF000000"/>
      </left>
      <right style="thin">
        <color rgb="FF000000"/>
      </right>
      <top style="thin">
        <color rgb="FF000000"/>
      </top>
      <bottom style="medium">
        <color rgb="FF000000"/>
      </bottom>
      <diagonal/>
    </border>
    <border>
      <left style="medium">
        <color indexed="64"/>
      </left>
      <right/>
      <top style="thin">
        <color rgb="FF000000"/>
      </top>
      <bottom/>
      <diagonal/>
    </border>
    <border>
      <left style="medium">
        <color indexed="64"/>
      </left>
      <right/>
      <top/>
      <bottom style="medium">
        <color rgb="FF000000"/>
      </bottom>
      <diagonal/>
    </border>
    <border>
      <left style="thin">
        <color indexed="64"/>
      </left>
      <right/>
      <top style="dotted">
        <color rgb="FF000000"/>
      </top>
      <bottom style="dotted">
        <color rgb="FF000000"/>
      </bottom>
      <diagonal/>
    </border>
    <border>
      <left style="thin">
        <color indexed="64"/>
      </left>
      <right/>
      <top style="dotted">
        <color rgb="FF000000"/>
      </top>
      <bottom style="thin">
        <color rgb="FF000000"/>
      </bottom>
      <diagonal/>
    </border>
    <border>
      <left style="thin">
        <color rgb="FF000000"/>
      </left>
      <right/>
      <top/>
      <bottom style="dotted">
        <color rgb="FF000000"/>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top style="thin">
        <color indexed="64"/>
      </top>
      <bottom style="hair">
        <color indexed="64"/>
      </bottom>
      <diagonal/>
    </border>
    <border>
      <left/>
      <right style="medium">
        <color indexed="64"/>
      </right>
      <top/>
      <bottom style="medium">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right/>
      <top/>
      <bottom style="hair">
        <color rgb="FF000000"/>
      </bottom>
      <diagonal/>
    </border>
    <border>
      <left style="thin">
        <color indexed="64"/>
      </left>
      <right/>
      <top style="hair">
        <color indexed="64"/>
      </top>
      <bottom style="thin">
        <color rgb="FF000000"/>
      </bottom>
      <diagonal/>
    </border>
    <border>
      <left style="thin">
        <color indexed="64"/>
      </left>
      <right/>
      <top/>
      <bottom style="hair">
        <color indexed="64"/>
      </bottom>
      <diagonal/>
    </border>
    <border>
      <left/>
      <right style="hair">
        <color indexed="64"/>
      </right>
      <top/>
      <bottom style="hair">
        <color rgb="FF000000"/>
      </bottom>
      <diagonal/>
    </border>
    <border>
      <left/>
      <right style="hair">
        <color indexed="64"/>
      </right>
      <top style="hair">
        <color rgb="FF000000"/>
      </top>
      <bottom style="thin">
        <color indexed="64"/>
      </bottom>
      <diagonal/>
    </border>
    <border>
      <left style="thin">
        <color indexed="64"/>
      </left>
      <right/>
      <top style="thin">
        <color indexed="64"/>
      </top>
      <bottom style="dotted">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thin">
        <color rgb="FF000000"/>
      </left>
      <right/>
      <top style="hair">
        <color indexed="64"/>
      </top>
      <bottom style="hair">
        <color indexed="64"/>
      </bottom>
      <diagonal/>
    </border>
    <border>
      <left/>
      <right style="hair">
        <color indexed="64"/>
      </right>
      <top style="hair">
        <color rgb="FF000000"/>
      </top>
      <bottom style="thin">
        <color rgb="FF000000"/>
      </bottom>
      <diagonal/>
    </border>
  </borders>
  <cellStyleXfs count="3">
    <xf numFmtId="0" fontId="0" fillId="0" borderId="0"/>
    <xf numFmtId="9" fontId="37" fillId="0" borderId="0" applyFont="0" applyFill="0" applyBorder="0" applyAlignment="0" applyProtection="0"/>
    <xf numFmtId="0" fontId="39" fillId="0" borderId="0"/>
  </cellStyleXfs>
  <cellXfs count="953">
    <xf numFmtId="0" fontId="0" fillId="0" borderId="0" xfId="0"/>
    <xf numFmtId="0" fontId="0" fillId="0" borderId="0" xfId="0" applyAlignment="1">
      <alignment horizontal="right" vertical="center"/>
    </xf>
    <xf numFmtId="0" fontId="0" fillId="0" borderId="7" xfId="0" applyBorder="1" applyAlignment="1">
      <alignment horizontal="center" vertical="center"/>
    </xf>
    <xf numFmtId="0" fontId="0" fillId="4" borderId="7" xfId="0" applyFill="1" applyBorder="1" applyAlignment="1">
      <alignment horizontal="center" vertical="center"/>
    </xf>
    <xf numFmtId="0" fontId="0" fillId="6" borderId="7" xfId="0" applyFill="1" applyBorder="1" applyAlignment="1">
      <alignment horizontal="center" vertical="center"/>
    </xf>
    <xf numFmtId="0" fontId="0" fillId="5" borderId="7" xfId="0" applyFill="1" applyBorder="1" applyAlignment="1">
      <alignment horizontal="center" vertical="center"/>
    </xf>
    <xf numFmtId="0" fontId="0" fillId="0" borderId="0" xfId="0" applyAlignment="1">
      <alignment horizontal="center" vertical="center"/>
    </xf>
    <xf numFmtId="0" fontId="2" fillId="0" borderId="0" xfId="0" applyFont="1" applyAlignment="1" applyProtection="1">
      <alignment vertical="center"/>
      <protection locked="0"/>
    </xf>
    <xf numFmtId="0" fontId="6" fillId="0" borderId="0" xfId="0" applyFont="1" applyAlignment="1" applyProtection="1">
      <alignment vertical="center" wrapText="1"/>
      <protection locked="0"/>
    </xf>
    <xf numFmtId="0" fontId="6" fillId="2" borderId="33" xfId="0" applyFont="1" applyFill="1" applyBorder="1" applyAlignment="1" applyProtection="1">
      <alignment horizontal="justify" vertical="center" wrapText="1"/>
      <protection locked="0"/>
    </xf>
    <xf numFmtId="14" fontId="6" fillId="2" borderId="34" xfId="0" applyNumberFormat="1" applyFont="1" applyFill="1" applyBorder="1" applyAlignment="1" applyProtection="1">
      <alignment horizontal="center" vertical="center" wrapText="1"/>
      <protection locked="0"/>
    </xf>
    <xf numFmtId="0" fontId="6" fillId="2" borderId="18" xfId="0" applyFont="1" applyFill="1" applyBorder="1" applyAlignment="1" applyProtection="1">
      <alignment horizontal="center" vertical="center" wrapText="1"/>
      <protection locked="0"/>
    </xf>
    <xf numFmtId="0" fontId="5" fillId="2" borderId="18"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7" fillId="7" borderId="9" xfId="0" applyFont="1" applyFill="1" applyBorder="1" applyAlignment="1" applyProtection="1">
      <alignment vertical="center" wrapText="1"/>
      <protection locked="0"/>
    </xf>
    <xf numFmtId="0" fontId="6" fillId="2" borderId="35" xfId="0" applyFont="1" applyFill="1" applyBorder="1" applyAlignment="1" applyProtection="1">
      <alignment horizontal="justify" vertical="center" wrapText="1"/>
      <protection locked="0"/>
    </xf>
    <xf numFmtId="14" fontId="6" fillId="2" borderId="36" xfId="0" applyNumberFormat="1" applyFont="1" applyFill="1" applyBorder="1" applyAlignment="1" applyProtection="1">
      <alignment horizontal="center" vertical="center" wrapText="1"/>
      <protection locked="0"/>
    </xf>
    <xf numFmtId="0" fontId="6" fillId="2" borderId="31" xfId="0" applyFont="1" applyFill="1" applyBorder="1" applyAlignment="1" applyProtection="1">
      <alignment horizontal="justify" vertical="center" wrapText="1"/>
      <protection locked="0"/>
    </xf>
    <xf numFmtId="14" fontId="6" fillId="2" borderId="32" xfId="0" applyNumberFormat="1"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6" fillId="2" borderId="0" xfId="0" applyFont="1" applyFill="1" applyAlignment="1" applyProtection="1">
      <alignment vertical="center" wrapText="1"/>
      <protection locked="0"/>
    </xf>
    <xf numFmtId="0" fontId="6" fillId="2" borderId="0" xfId="0" applyFont="1" applyFill="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6" fillId="2" borderId="44" xfId="0" applyFont="1" applyFill="1" applyBorder="1" applyAlignment="1" applyProtection="1">
      <alignment horizontal="center" vertical="center" wrapText="1"/>
      <protection locked="0"/>
    </xf>
    <xf numFmtId="0" fontId="6" fillId="2" borderId="55" xfId="0" applyFont="1" applyFill="1" applyBorder="1" applyAlignment="1" applyProtection="1">
      <alignment horizontal="center" vertical="center" wrapText="1"/>
      <protection locked="0"/>
    </xf>
    <xf numFmtId="0" fontId="6" fillId="2" borderId="55" xfId="0" applyFont="1" applyFill="1" applyBorder="1" applyAlignment="1" applyProtection="1">
      <alignment horizontal="justify" vertical="center" wrapText="1"/>
      <protection locked="0"/>
    </xf>
    <xf numFmtId="14" fontId="6" fillId="2" borderId="70" xfId="0" applyNumberFormat="1" applyFont="1" applyFill="1" applyBorder="1" applyAlignment="1" applyProtection="1">
      <alignment horizontal="center" vertical="center" wrapText="1"/>
      <protection locked="0"/>
    </xf>
    <xf numFmtId="0" fontId="17" fillId="7" borderId="31" xfId="0" applyFont="1" applyFill="1" applyBorder="1" applyAlignment="1" applyProtection="1">
      <alignment vertical="center" wrapText="1"/>
      <protection locked="0"/>
    </xf>
    <xf numFmtId="0" fontId="17" fillId="7" borderId="33" xfId="0" applyFont="1" applyFill="1" applyBorder="1" applyAlignment="1" applyProtection="1">
      <alignment vertical="center" wrapText="1"/>
      <protection locked="0"/>
    </xf>
    <xf numFmtId="0" fontId="17" fillId="0" borderId="9" xfId="0" applyFont="1" applyBorder="1" applyAlignment="1" applyProtection="1">
      <alignment vertical="center" wrapText="1"/>
      <protection locked="0"/>
    </xf>
    <xf numFmtId="0" fontId="6" fillId="2" borderId="44" xfId="0" applyFont="1" applyFill="1" applyBorder="1" applyAlignment="1" applyProtection="1">
      <alignment horizontal="justify" vertical="center" wrapText="1"/>
      <protection locked="0"/>
    </xf>
    <xf numFmtId="14" fontId="6" fillId="2" borderId="73" xfId="0" applyNumberFormat="1"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0" fontId="5" fillId="2" borderId="11" xfId="0" applyFont="1" applyFill="1" applyBorder="1" applyAlignment="1" applyProtection="1">
      <alignment horizontal="center" vertical="center" wrapText="1"/>
      <protection locked="0"/>
    </xf>
    <xf numFmtId="0" fontId="17" fillId="7" borderId="35" xfId="0" applyFont="1" applyFill="1" applyBorder="1" applyAlignment="1" applyProtection="1">
      <alignment vertical="center" wrapText="1"/>
      <protection locked="0"/>
    </xf>
    <xf numFmtId="0" fontId="6" fillId="2" borderId="16"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6" fillId="2" borderId="86" xfId="0" applyFont="1" applyFill="1" applyBorder="1" applyAlignment="1" applyProtection="1">
      <alignment horizontal="center" vertical="center" wrapText="1"/>
      <protection locked="0"/>
    </xf>
    <xf numFmtId="0" fontId="6" fillId="2" borderId="140" xfId="0" applyFont="1" applyFill="1" applyBorder="1" applyAlignment="1" applyProtection="1">
      <alignment horizontal="center" vertical="center" wrapText="1"/>
      <protection locked="0"/>
    </xf>
    <xf numFmtId="0" fontId="5" fillId="2" borderId="140" xfId="0" applyFont="1" applyFill="1" applyBorder="1" applyAlignment="1" applyProtection="1">
      <alignment horizontal="center" vertical="center" wrapText="1"/>
      <protection locked="0"/>
    </xf>
    <xf numFmtId="0" fontId="6" fillId="2" borderId="141" xfId="0" applyFont="1" applyFill="1" applyBorder="1" applyAlignment="1" applyProtection="1">
      <alignment horizontal="center" vertical="center" wrapText="1"/>
      <protection locked="0"/>
    </xf>
    <xf numFmtId="0" fontId="5" fillId="2" borderId="141" xfId="0" applyFont="1" applyFill="1" applyBorder="1" applyAlignment="1" applyProtection="1">
      <alignment horizontal="center" vertical="center" wrapText="1"/>
      <protection locked="0"/>
    </xf>
    <xf numFmtId="0" fontId="14" fillId="0" borderId="141" xfId="0" applyFont="1" applyBorder="1" applyAlignment="1" applyProtection="1">
      <alignment horizontal="center" vertical="center" wrapText="1"/>
      <protection locked="0"/>
    </xf>
    <xf numFmtId="0" fontId="17" fillId="7" borderId="44" xfId="0" applyFont="1" applyFill="1" applyBorder="1" applyAlignment="1" applyProtection="1">
      <alignment vertical="center" wrapText="1"/>
      <protection locked="0"/>
    </xf>
    <xf numFmtId="0" fontId="17" fillId="7" borderId="148" xfId="0" applyFont="1" applyFill="1" applyBorder="1" applyAlignment="1" applyProtection="1">
      <alignment vertical="center" wrapText="1"/>
      <protection locked="0"/>
    </xf>
    <xf numFmtId="0" fontId="6" fillId="2" borderId="18" xfId="0" applyFont="1" applyFill="1" applyBorder="1" applyAlignment="1" applyProtection="1">
      <alignment vertical="center" wrapText="1"/>
      <protection locked="0"/>
    </xf>
    <xf numFmtId="0" fontId="5" fillId="2" borderId="18" xfId="0" applyFont="1" applyFill="1" applyBorder="1" applyAlignment="1" applyProtection="1">
      <alignment vertical="center" wrapText="1"/>
      <protection locked="0"/>
    </xf>
    <xf numFmtId="0" fontId="6" fillId="2" borderId="44" xfId="0" applyFont="1" applyFill="1" applyBorder="1" applyAlignment="1" applyProtection="1">
      <alignment vertical="center" wrapText="1"/>
      <protection locked="0"/>
    </xf>
    <xf numFmtId="0" fontId="6" fillId="2" borderId="16" xfId="0" applyFont="1" applyFill="1" applyBorder="1" applyAlignment="1" applyProtection="1">
      <alignment vertical="center" wrapText="1"/>
      <protection locked="0"/>
    </xf>
    <xf numFmtId="0" fontId="5" fillId="2" borderId="16" xfId="0" applyFont="1" applyFill="1" applyBorder="1" applyAlignment="1" applyProtection="1">
      <alignment vertical="center" wrapText="1"/>
      <protection locked="0"/>
    </xf>
    <xf numFmtId="0" fontId="17" fillId="7" borderId="146" xfId="0" applyFont="1" applyFill="1" applyBorder="1" applyAlignment="1" applyProtection="1">
      <alignment vertical="center" wrapText="1"/>
      <protection locked="0"/>
    </xf>
    <xf numFmtId="0" fontId="6" fillId="2" borderId="174" xfId="0" applyFont="1" applyFill="1" applyBorder="1" applyAlignment="1" applyProtection="1">
      <alignment horizontal="center" vertical="center" wrapText="1"/>
      <protection locked="0"/>
    </xf>
    <xf numFmtId="0" fontId="5" fillId="2" borderId="174" xfId="0" applyFont="1" applyFill="1" applyBorder="1" applyAlignment="1" applyProtection="1">
      <alignment horizontal="center" vertical="center" wrapText="1"/>
      <protection locked="0"/>
    </xf>
    <xf numFmtId="0" fontId="6" fillId="2" borderId="177" xfId="0" applyFont="1" applyFill="1" applyBorder="1" applyAlignment="1" applyProtection="1">
      <alignment horizontal="center" vertical="center" wrapText="1"/>
      <protection locked="0"/>
    </xf>
    <xf numFmtId="0" fontId="5" fillId="2" borderId="177" xfId="0" applyFont="1" applyFill="1" applyBorder="1" applyAlignment="1" applyProtection="1">
      <alignment horizontal="center" vertical="center" wrapText="1"/>
      <protection locked="0"/>
    </xf>
    <xf numFmtId="0" fontId="6" fillId="2" borderId="187" xfId="0" applyFont="1" applyFill="1" applyBorder="1" applyAlignment="1" applyProtection="1">
      <alignment horizontal="center" vertical="center" wrapText="1"/>
      <protection locked="0"/>
    </xf>
    <xf numFmtId="0" fontId="6" fillId="2" borderId="193" xfId="0" applyFont="1" applyFill="1" applyBorder="1" applyAlignment="1" applyProtection="1">
      <alignment horizontal="center" vertical="center" wrapText="1"/>
      <protection locked="0"/>
    </xf>
    <xf numFmtId="0" fontId="6" fillId="2" borderId="195" xfId="0" applyFont="1" applyFill="1" applyBorder="1" applyAlignment="1" applyProtection="1">
      <alignment horizontal="center" vertical="center" wrapText="1"/>
      <protection locked="0"/>
    </xf>
    <xf numFmtId="0" fontId="6" fillId="2" borderId="203" xfId="0" applyFont="1" applyFill="1" applyBorder="1" applyAlignment="1" applyProtection="1">
      <alignment vertical="center" wrapText="1"/>
      <protection locked="0"/>
    </xf>
    <xf numFmtId="0" fontId="5" fillId="2" borderId="203" xfId="0" applyFont="1" applyFill="1" applyBorder="1" applyAlignment="1" applyProtection="1">
      <alignment vertical="center" wrapText="1"/>
      <protection locked="0"/>
    </xf>
    <xf numFmtId="0" fontId="17" fillId="0" borderId="151" xfId="0" applyFont="1" applyBorder="1" applyAlignment="1" applyProtection="1">
      <alignment vertical="center" wrapText="1"/>
      <protection locked="0"/>
    </xf>
    <xf numFmtId="0" fontId="6" fillId="2" borderId="208" xfId="0" applyFont="1" applyFill="1" applyBorder="1" applyAlignment="1" applyProtection="1">
      <alignment vertical="center" wrapText="1"/>
      <protection locked="0"/>
    </xf>
    <xf numFmtId="0" fontId="5" fillId="2" borderId="208" xfId="0" applyFont="1" applyFill="1" applyBorder="1" applyAlignment="1" applyProtection="1">
      <alignment vertical="center" wrapText="1"/>
      <protection locked="0"/>
    </xf>
    <xf numFmtId="0" fontId="6" fillId="2" borderId="240" xfId="0" applyFont="1" applyFill="1" applyBorder="1" applyAlignment="1" applyProtection="1">
      <alignment horizontal="center" vertical="center" wrapText="1"/>
      <protection locked="0"/>
    </xf>
    <xf numFmtId="0" fontId="6" fillId="2" borderId="146" xfId="0" applyFont="1" applyFill="1" applyBorder="1" applyAlignment="1" applyProtection="1">
      <alignment horizontal="justify" vertical="center" wrapText="1"/>
      <protection locked="0"/>
    </xf>
    <xf numFmtId="0" fontId="6" fillId="2" borderId="146" xfId="0" applyFont="1" applyFill="1" applyBorder="1" applyAlignment="1" applyProtection="1">
      <alignment horizontal="center" vertical="center" wrapText="1"/>
      <protection locked="0"/>
    </xf>
    <xf numFmtId="0" fontId="20" fillId="0" borderId="9" xfId="0" applyFont="1" applyBorder="1" applyAlignment="1" applyProtection="1">
      <alignment vertical="center" wrapText="1"/>
      <protection locked="0"/>
    </xf>
    <xf numFmtId="0" fontId="17" fillId="7" borderId="227" xfId="0" applyFont="1" applyFill="1" applyBorder="1" applyAlignment="1" applyProtection="1">
      <alignment vertical="center" wrapText="1"/>
      <protection locked="0"/>
    </xf>
    <xf numFmtId="0" fontId="6" fillId="2" borderId="253" xfId="0" applyFont="1" applyFill="1" applyBorder="1" applyAlignment="1" applyProtection="1">
      <alignment horizontal="justify" vertical="center" wrapText="1"/>
      <protection locked="0"/>
    </xf>
    <xf numFmtId="0" fontId="6" fillId="2" borderId="253" xfId="0" applyFont="1" applyFill="1" applyBorder="1" applyAlignment="1" applyProtection="1">
      <alignment horizontal="center" vertical="center" wrapText="1"/>
      <protection locked="0"/>
    </xf>
    <xf numFmtId="14" fontId="6" fillId="2" borderId="254" xfId="0" applyNumberFormat="1" applyFont="1" applyFill="1" applyBorder="1" applyAlignment="1" applyProtection="1">
      <alignment horizontal="center" vertical="center" wrapText="1"/>
      <protection locked="0"/>
    </xf>
    <xf numFmtId="0" fontId="17" fillId="7" borderId="3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35" xfId="0" applyFont="1" applyFill="1" applyBorder="1" applyAlignment="1" applyProtection="1">
      <alignment horizontal="center" vertical="center" wrapText="1"/>
      <protection locked="0"/>
    </xf>
    <xf numFmtId="0" fontId="5" fillId="0" borderId="0" xfId="0" applyFont="1" applyAlignment="1" applyProtection="1">
      <alignment vertical="center" wrapText="1"/>
      <protection locked="0"/>
    </xf>
    <xf numFmtId="0" fontId="6" fillId="2" borderId="144" xfId="0" applyFont="1" applyFill="1" applyBorder="1" applyAlignment="1" applyProtection="1">
      <alignment vertical="center" wrapText="1"/>
      <protection locked="0"/>
    </xf>
    <xf numFmtId="0" fontId="6" fillId="2" borderId="146" xfId="0" applyFont="1" applyFill="1" applyBorder="1" applyAlignment="1" applyProtection="1">
      <alignment vertical="center" wrapText="1"/>
      <protection locked="0"/>
    </xf>
    <xf numFmtId="0" fontId="2" fillId="0" borderId="0" xfId="0" applyFont="1" applyAlignment="1">
      <alignment vertical="center"/>
    </xf>
    <xf numFmtId="0" fontId="2" fillId="0" borderId="0" xfId="0" applyFont="1" applyAlignment="1">
      <alignment horizontal="center" vertical="center"/>
    </xf>
    <xf numFmtId="0" fontId="6" fillId="0" borderId="0" xfId="0" applyFont="1" applyAlignment="1">
      <alignment vertical="center" wrapText="1"/>
    </xf>
    <xf numFmtId="0" fontId="5" fillId="0" borderId="0" xfId="0" applyFont="1" applyAlignment="1">
      <alignment vertical="center" wrapText="1"/>
    </xf>
    <xf numFmtId="0" fontId="3" fillId="2" borderId="142" xfId="0" applyFont="1" applyFill="1" applyBorder="1" applyAlignment="1">
      <alignment horizontal="center" vertical="center" wrapText="1"/>
    </xf>
    <xf numFmtId="0" fontId="3" fillId="2" borderId="8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78" xfId="0" applyFont="1" applyFill="1" applyBorder="1" applyAlignment="1">
      <alignment horizontal="center" vertical="center" wrapText="1"/>
    </xf>
    <xf numFmtId="0" fontId="3" fillId="2" borderId="7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6" fillId="0" borderId="141" xfId="0" applyFont="1" applyBorder="1" applyAlignment="1">
      <alignment horizontal="center" vertical="center" wrapText="1"/>
    </xf>
    <xf numFmtId="0" fontId="6" fillId="0" borderId="142" xfId="0" applyFont="1" applyBorder="1" applyAlignment="1">
      <alignment horizontal="center" vertical="center" wrapText="1"/>
    </xf>
    <xf numFmtId="0" fontId="6" fillId="0" borderId="140" xfId="0" applyFont="1" applyBorder="1" applyAlignment="1">
      <alignment horizontal="center" vertical="center" wrapText="1"/>
    </xf>
    <xf numFmtId="0" fontId="6" fillId="2" borderId="81" xfId="0" applyFont="1" applyFill="1" applyBorder="1" applyAlignment="1">
      <alignment horizontal="center" vertical="center" wrapText="1"/>
    </xf>
    <xf numFmtId="0" fontId="6" fillId="0" borderId="11" xfId="0" applyFont="1" applyBorder="1" applyAlignment="1">
      <alignment horizontal="center" vertical="center" wrapText="1"/>
    </xf>
    <xf numFmtId="0" fontId="6" fillId="2" borderId="13"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2" borderId="15"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2" borderId="17"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2" borderId="53" xfId="0" applyFont="1" applyFill="1" applyBorder="1" applyAlignment="1">
      <alignment horizontal="center" vertical="center" wrapText="1"/>
    </xf>
    <xf numFmtId="0" fontId="6" fillId="0" borderId="81"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143"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106" xfId="0" applyFont="1" applyBorder="1" applyAlignment="1">
      <alignment horizontal="center" vertical="center" wrapText="1"/>
    </xf>
    <xf numFmtId="0" fontId="6" fillId="0" borderId="107" xfId="0" applyFont="1" applyBorder="1" applyAlignment="1">
      <alignment horizontal="center" vertical="center" wrapText="1"/>
    </xf>
    <xf numFmtId="0" fontId="6" fillId="2" borderId="10" xfId="0" applyFont="1" applyFill="1" applyBorder="1" applyAlignment="1" applyProtection="1">
      <alignment vertical="center" wrapText="1"/>
      <protection locked="0"/>
    </xf>
    <xf numFmtId="0" fontId="17" fillId="7" borderId="0" xfId="0" applyFont="1" applyFill="1" applyAlignment="1" applyProtection="1">
      <alignment vertical="center" wrapText="1"/>
      <protection locked="0"/>
    </xf>
    <xf numFmtId="0" fontId="20" fillId="7" borderId="151" xfId="0" applyFont="1" applyFill="1" applyBorder="1" applyAlignment="1" applyProtection="1">
      <alignment vertical="center" wrapText="1"/>
      <protection locked="0"/>
    </xf>
    <xf numFmtId="0" fontId="20" fillId="0" borderId="148" xfId="0" applyFont="1" applyBorder="1" applyAlignment="1" applyProtection="1">
      <alignment vertical="center" wrapText="1"/>
      <protection locked="0"/>
    </xf>
    <xf numFmtId="0" fontId="20" fillId="0" borderId="7" xfId="0" applyFont="1" applyBorder="1" applyAlignment="1" applyProtection="1">
      <alignment vertical="center" wrapText="1"/>
      <protection locked="0"/>
    </xf>
    <xf numFmtId="0" fontId="20" fillId="0" borderId="152" xfId="0" applyFont="1" applyBorder="1" applyAlignment="1" applyProtection="1">
      <alignment vertical="center" wrapText="1"/>
      <protection locked="0"/>
    </xf>
    <xf numFmtId="0" fontId="6" fillId="2" borderId="44"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5" fillId="2" borderId="0" xfId="0" applyFont="1" applyFill="1" applyAlignment="1">
      <alignment vertical="center" wrapText="1"/>
    </xf>
    <xf numFmtId="0" fontId="11" fillId="2" borderId="0" xfId="0" applyFont="1" applyFill="1" applyAlignment="1">
      <alignment vertical="center" wrapText="1"/>
    </xf>
    <xf numFmtId="0" fontId="5" fillId="0" borderId="0" xfId="0" applyFont="1" applyAlignment="1">
      <alignment horizontal="center" vertical="center"/>
    </xf>
    <xf numFmtId="0" fontId="11" fillId="0" borderId="0" xfId="0" applyFont="1" applyAlignment="1">
      <alignment horizontal="center" vertical="center"/>
    </xf>
    <xf numFmtId="0" fontId="4" fillId="2" borderId="0" xfId="0" applyFont="1" applyFill="1" applyAlignment="1">
      <alignment vertical="center" wrapText="1"/>
    </xf>
    <xf numFmtId="0" fontId="6" fillId="0" borderId="0" xfId="0" applyFont="1" applyAlignment="1">
      <alignment vertical="center"/>
    </xf>
    <xf numFmtId="0" fontId="4" fillId="0" borderId="0" xfId="0" applyFont="1" applyAlignment="1">
      <alignment horizontal="center" vertical="center"/>
    </xf>
    <xf numFmtId="0" fontId="6" fillId="10" borderId="0" xfId="0" applyFont="1" applyFill="1" applyAlignment="1">
      <alignment vertical="center"/>
    </xf>
    <xf numFmtId="0" fontId="3" fillId="0" borderId="0" xfId="0" applyFont="1" applyAlignment="1">
      <alignment horizontal="center" vertical="center"/>
    </xf>
    <xf numFmtId="0" fontId="4" fillId="2" borderId="0" xfId="0" applyFont="1" applyFill="1" applyAlignment="1">
      <alignment horizontal="center" vertical="center" wrapText="1"/>
    </xf>
    <xf numFmtId="0" fontId="6" fillId="0" borderId="0" xfId="0" applyFont="1" applyAlignment="1">
      <alignment horizontal="center" vertical="center" wrapText="1"/>
    </xf>
    <xf numFmtId="0" fontId="3" fillId="2" borderId="246" xfId="0" applyFont="1" applyFill="1" applyBorder="1" applyAlignment="1">
      <alignment horizontal="center" vertical="center" wrapText="1"/>
    </xf>
    <xf numFmtId="0" fontId="6" fillId="0" borderId="240" xfId="0" applyFont="1" applyBorder="1" applyAlignment="1">
      <alignment horizontal="center" vertical="center" wrapText="1"/>
    </xf>
    <xf numFmtId="0" fontId="6" fillId="2" borderId="241" xfId="0" applyFont="1" applyFill="1" applyBorder="1" applyAlignment="1">
      <alignment horizontal="center" vertical="center" wrapText="1"/>
    </xf>
    <xf numFmtId="0" fontId="6" fillId="0" borderId="241" xfId="0" applyFont="1" applyBorder="1" applyAlignment="1">
      <alignment horizontal="center" vertical="center" wrapText="1"/>
    </xf>
    <xf numFmtId="0" fontId="6" fillId="0" borderId="242" xfId="0" applyFont="1" applyBorder="1" applyAlignment="1">
      <alignment horizontal="center" vertical="center" wrapText="1"/>
    </xf>
    <xf numFmtId="0" fontId="3" fillId="2" borderId="226" xfId="0" applyFont="1" applyFill="1" applyBorder="1" applyAlignment="1">
      <alignment horizontal="center" vertical="center" wrapText="1"/>
    </xf>
    <xf numFmtId="0" fontId="3" fillId="2" borderId="249" xfId="0" applyFont="1" applyFill="1" applyBorder="1" applyAlignment="1">
      <alignment horizontal="center" vertical="center" wrapText="1"/>
    </xf>
    <xf numFmtId="0" fontId="6" fillId="0" borderId="248" xfId="0" applyFont="1" applyBorder="1" applyAlignment="1">
      <alignment horizontal="center" vertical="center" wrapText="1"/>
    </xf>
    <xf numFmtId="0" fontId="6" fillId="2" borderId="249" xfId="0" applyFont="1" applyFill="1" applyBorder="1" applyAlignment="1">
      <alignment horizontal="center" vertical="center" wrapText="1"/>
    </xf>
    <xf numFmtId="0" fontId="6" fillId="0" borderId="250" xfId="0" applyFont="1" applyBorder="1" applyAlignment="1">
      <alignment horizontal="center" vertical="center" wrapText="1"/>
    </xf>
    <xf numFmtId="0" fontId="6" fillId="0" borderId="234" xfId="0" applyFont="1" applyBorder="1" applyAlignment="1">
      <alignment horizontal="center" vertical="center" wrapText="1"/>
    </xf>
    <xf numFmtId="0" fontId="6" fillId="0" borderId="236" xfId="0" applyFont="1" applyBorder="1" applyAlignment="1">
      <alignment horizontal="center" vertical="center" wrapText="1"/>
    </xf>
    <xf numFmtId="0" fontId="3" fillId="2" borderId="178" xfId="0" applyFont="1" applyFill="1" applyBorder="1" applyAlignment="1">
      <alignment horizontal="center" vertical="center" wrapText="1"/>
    </xf>
    <xf numFmtId="0" fontId="3" fillId="2" borderId="175" xfId="0" applyFont="1" applyFill="1" applyBorder="1" applyAlignment="1">
      <alignment horizontal="center" vertical="center" wrapText="1"/>
    </xf>
    <xf numFmtId="0" fontId="3" fillId="2" borderId="207" xfId="0" applyFont="1" applyFill="1" applyBorder="1" applyAlignment="1">
      <alignment vertical="center" wrapText="1"/>
    </xf>
    <xf numFmtId="0" fontId="3" fillId="2" borderId="156" xfId="0" applyFont="1" applyFill="1" applyBorder="1" applyAlignment="1">
      <alignment vertical="center" wrapText="1"/>
    </xf>
    <xf numFmtId="0" fontId="3" fillId="2" borderId="72" xfId="0" applyFont="1" applyFill="1" applyBorder="1" applyAlignment="1">
      <alignment vertical="center" wrapText="1"/>
    </xf>
    <xf numFmtId="0" fontId="3" fillId="2" borderId="6" xfId="0" applyFont="1" applyFill="1" applyBorder="1" applyAlignment="1">
      <alignment vertical="center" wrapText="1"/>
    </xf>
    <xf numFmtId="0" fontId="3" fillId="2" borderId="209" xfId="0" applyFont="1" applyFill="1" applyBorder="1" applyAlignment="1">
      <alignment vertical="center" wrapText="1"/>
    </xf>
    <xf numFmtId="0" fontId="3" fillId="2" borderId="173" xfId="0" applyFont="1" applyFill="1" applyBorder="1" applyAlignment="1">
      <alignment vertical="center" wrapText="1"/>
    </xf>
    <xf numFmtId="0" fontId="3" fillId="2" borderId="53" xfId="0" applyFont="1" applyFill="1" applyBorder="1" applyAlignment="1">
      <alignment vertical="center" wrapText="1"/>
    </xf>
    <xf numFmtId="0" fontId="3" fillId="2" borderId="17" xfId="0" applyFont="1" applyFill="1" applyBorder="1" applyAlignment="1">
      <alignment vertical="center" wrapText="1"/>
    </xf>
    <xf numFmtId="0" fontId="6" fillId="0" borderId="177" xfId="0" applyFont="1" applyBorder="1" applyAlignment="1">
      <alignment horizontal="center" vertical="center" wrapText="1"/>
    </xf>
    <xf numFmtId="0" fontId="6" fillId="2" borderId="178" xfId="0" applyFont="1" applyFill="1" applyBorder="1" applyAlignment="1">
      <alignment horizontal="center" vertical="center" wrapText="1"/>
    </xf>
    <xf numFmtId="0" fontId="6" fillId="0" borderId="174" xfId="0" applyFont="1" applyBorder="1" applyAlignment="1">
      <alignment horizontal="center" vertical="center" wrapText="1"/>
    </xf>
    <xf numFmtId="0" fontId="6" fillId="2" borderId="175" xfId="0" applyFont="1" applyFill="1" applyBorder="1" applyAlignment="1">
      <alignment horizontal="center" vertical="center" wrapText="1"/>
    </xf>
    <xf numFmtId="0" fontId="6" fillId="0" borderId="208" xfId="0" applyFont="1" applyBorder="1" applyAlignment="1">
      <alignment vertical="center" wrapText="1"/>
    </xf>
    <xf numFmtId="0" fontId="6" fillId="2" borderId="209" xfId="0" applyFont="1" applyFill="1" applyBorder="1" applyAlignment="1">
      <alignment vertical="center" wrapText="1"/>
    </xf>
    <xf numFmtId="0" fontId="6" fillId="0" borderId="203" xfId="0" applyFont="1" applyBorder="1" applyAlignment="1">
      <alignment vertical="center" wrapText="1"/>
    </xf>
    <xf numFmtId="0" fontId="6" fillId="2" borderId="173" xfId="0" applyFont="1" applyFill="1" applyBorder="1" applyAlignment="1">
      <alignment vertical="center" wrapText="1"/>
    </xf>
    <xf numFmtId="0" fontId="6" fillId="0" borderId="18" xfId="0" applyFont="1" applyBorder="1" applyAlignment="1">
      <alignment vertical="center" wrapText="1"/>
    </xf>
    <xf numFmtId="0" fontId="6" fillId="2" borderId="53" xfId="0" applyFont="1" applyFill="1" applyBorder="1" applyAlignment="1">
      <alignment vertical="center" wrapText="1"/>
    </xf>
    <xf numFmtId="0" fontId="6" fillId="0" borderId="16" xfId="0" applyFont="1" applyBorder="1" applyAlignment="1">
      <alignment vertical="center" wrapText="1"/>
    </xf>
    <xf numFmtId="0" fontId="6" fillId="2" borderId="17" xfId="0" applyFont="1" applyFill="1" applyBorder="1" applyAlignment="1">
      <alignment vertical="center" wrapText="1"/>
    </xf>
    <xf numFmtId="0" fontId="6" fillId="0" borderId="188" xfId="0" applyFont="1" applyBorder="1" applyAlignment="1">
      <alignment horizontal="center" vertical="center" wrapText="1"/>
    </xf>
    <xf numFmtId="0" fontId="6" fillId="0" borderId="194" xfId="0" applyFont="1" applyBorder="1" applyAlignment="1">
      <alignment horizontal="center" vertical="center" wrapText="1"/>
    </xf>
    <xf numFmtId="0" fontId="6" fillId="0" borderId="196" xfId="0" applyFont="1" applyBorder="1" applyAlignment="1">
      <alignment horizontal="center" vertical="center" wrapText="1"/>
    </xf>
    <xf numFmtId="0" fontId="6" fillId="0" borderId="206" xfId="0" applyFont="1" applyBorder="1" applyAlignment="1">
      <alignment vertical="center" wrapText="1"/>
    </xf>
    <xf numFmtId="0" fontId="6" fillId="0" borderId="132" xfId="0" applyFont="1" applyBorder="1" applyAlignment="1">
      <alignment vertical="center" wrapText="1"/>
    </xf>
    <xf numFmtId="0" fontId="6" fillId="0" borderId="84" xfId="0" applyFont="1" applyBorder="1" applyAlignment="1">
      <alignment vertical="center" wrapText="1"/>
    </xf>
    <xf numFmtId="0" fontId="6" fillId="0" borderId="83" xfId="0" applyFont="1" applyBorder="1" applyAlignment="1">
      <alignment vertical="center" wrapText="1"/>
    </xf>
    <xf numFmtId="0" fontId="6" fillId="0" borderId="187" xfId="0" applyFont="1" applyBorder="1" applyAlignment="1">
      <alignment horizontal="center" vertical="center" wrapText="1"/>
    </xf>
    <xf numFmtId="0" fontId="6" fillId="0" borderId="189" xfId="0" applyFont="1" applyBorder="1" applyAlignment="1">
      <alignment horizontal="center" vertical="center" wrapText="1"/>
    </xf>
    <xf numFmtId="0" fontId="6" fillId="0" borderId="197" xfId="0" applyFont="1" applyBorder="1" applyAlignment="1">
      <alignment horizontal="center" vertical="center" wrapText="1"/>
    </xf>
    <xf numFmtId="0" fontId="6" fillId="0" borderId="198" xfId="0" applyFont="1" applyBorder="1" applyAlignment="1">
      <alignment horizontal="center" vertical="center" wrapText="1"/>
    </xf>
    <xf numFmtId="0" fontId="6" fillId="0" borderId="182" xfId="0" applyFont="1" applyBorder="1" applyAlignment="1">
      <alignment vertical="center" wrapText="1"/>
    </xf>
    <xf numFmtId="0" fontId="6" fillId="0" borderId="183" xfId="0" applyFont="1" applyBorder="1" applyAlignment="1">
      <alignment vertical="center" wrapText="1"/>
    </xf>
    <xf numFmtId="0" fontId="6" fillId="0" borderId="92" xfId="0" applyFont="1" applyBorder="1" applyAlignment="1">
      <alignment vertical="center" wrapText="1"/>
    </xf>
    <xf numFmtId="0" fontId="6" fillId="0" borderId="205" xfId="0" applyFont="1" applyBorder="1" applyAlignment="1">
      <alignment vertical="center" wrapText="1"/>
    </xf>
    <xf numFmtId="0" fontId="6" fillId="0" borderId="89" xfId="0" applyFont="1" applyBorder="1" applyAlignment="1">
      <alignment vertical="center" wrapText="1"/>
    </xf>
    <xf numFmtId="0" fontId="6" fillId="0" borderId="12" xfId="0" applyFont="1" applyBorder="1" applyAlignment="1">
      <alignment vertical="center" wrapText="1"/>
    </xf>
    <xf numFmtId="0" fontId="6" fillId="0" borderId="106" xfId="0" applyFont="1" applyBorder="1" applyAlignment="1">
      <alignment vertical="center" wrapText="1"/>
    </xf>
    <xf numFmtId="0" fontId="6" fillId="0" borderId="107" xfId="0" applyFont="1" applyBorder="1" applyAlignment="1">
      <alignment vertical="center" wrapText="1"/>
    </xf>
    <xf numFmtId="0" fontId="3" fillId="2" borderId="98" xfId="0" applyFont="1" applyFill="1" applyBorder="1" applyAlignment="1">
      <alignment horizontal="center" vertical="center" wrapText="1"/>
    </xf>
    <xf numFmtId="0" fontId="20" fillId="7" borderId="144" xfId="0" applyFont="1" applyFill="1" applyBorder="1" applyAlignment="1" applyProtection="1">
      <alignment vertical="center" wrapText="1"/>
      <protection locked="0"/>
    </xf>
    <xf numFmtId="0" fontId="17" fillId="7" borderId="270" xfId="0" applyFont="1" applyFill="1" applyBorder="1" applyAlignment="1" applyProtection="1">
      <alignment vertical="center" wrapText="1"/>
      <protection locked="0"/>
    </xf>
    <xf numFmtId="0" fontId="6" fillId="2" borderId="271" xfId="0" applyFont="1" applyFill="1" applyBorder="1" applyAlignment="1" applyProtection="1">
      <alignment horizontal="center" vertical="center" wrapText="1"/>
      <protection locked="0"/>
    </xf>
    <xf numFmtId="0" fontId="3" fillId="2" borderId="272" xfId="0" applyFont="1" applyFill="1" applyBorder="1" applyAlignment="1">
      <alignment horizontal="center" vertical="center" wrapText="1"/>
    </xf>
    <xf numFmtId="0" fontId="5" fillId="2" borderId="271" xfId="0" applyFont="1" applyFill="1" applyBorder="1" applyAlignment="1" applyProtection="1">
      <alignment horizontal="center" vertical="center" wrapText="1"/>
      <protection locked="0"/>
    </xf>
    <xf numFmtId="0" fontId="6" fillId="0" borderId="271" xfId="0" applyFont="1" applyBorder="1" applyAlignment="1">
      <alignment horizontal="center" vertical="center" wrapText="1"/>
    </xf>
    <xf numFmtId="0" fontId="6" fillId="0" borderId="272" xfId="0" applyFont="1" applyBorder="1" applyAlignment="1">
      <alignment horizontal="center" vertical="center" wrapText="1"/>
    </xf>
    <xf numFmtId="0" fontId="14" fillId="0" borderId="273" xfId="0" applyFont="1" applyBorder="1" applyAlignment="1" applyProtection="1">
      <alignment horizontal="center" vertical="center" wrapText="1"/>
      <protection locked="0"/>
    </xf>
    <xf numFmtId="0" fontId="6" fillId="0" borderId="274" xfId="0" applyFont="1" applyBorder="1" applyAlignment="1">
      <alignment horizontal="center" vertical="center" wrapText="1"/>
    </xf>
    <xf numFmtId="0" fontId="6" fillId="0" borderId="273" xfId="0" applyFont="1" applyBorder="1" applyAlignment="1">
      <alignment horizontal="center" vertical="center" wrapText="1"/>
    </xf>
    <xf numFmtId="0" fontId="6" fillId="0" borderId="275" xfId="0" applyFont="1" applyBorder="1" applyAlignment="1">
      <alignment horizontal="center" vertical="center" wrapText="1"/>
    </xf>
    <xf numFmtId="0" fontId="6" fillId="2" borderId="270" xfId="0" applyFont="1" applyFill="1" applyBorder="1" applyAlignment="1">
      <alignment horizontal="center" vertical="center" wrapText="1"/>
    </xf>
    <xf numFmtId="0" fontId="20" fillId="0" borderId="30" xfId="0" applyFont="1" applyBorder="1" applyAlignment="1" applyProtection="1">
      <alignment vertical="center" wrapText="1"/>
      <protection locked="0"/>
    </xf>
    <xf numFmtId="0" fontId="6" fillId="2" borderId="28" xfId="0" applyFont="1" applyFill="1" applyBorder="1" applyAlignment="1" applyProtection="1">
      <alignment vertical="center" wrapText="1"/>
      <protection locked="0"/>
    </xf>
    <xf numFmtId="0" fontId="3" fillId="2" borderId="47" xfId="0" applyFont="1" applyFill="1" applyBorder="1" applyAlignment="1">
      <alignment vertical="center" wrapText="1"/>
    </xf>
    <xf numFmtId="0" fontId="3" fillId="2" borderId="29" xfId="0" applyFont="1" applyFill="1" applyBorder="1" applyAlignment="1">
      <alignment vertical="center" wrapText="1"/>
    </xf>
    <xf numFmtId="0" fontId="5" fillId="2" borderId="28" xfId="0" applyFont="1" applyFill="1" applyBorder="1" applyAlignment="1" applyProtection="1">
      <alignment vertical="center" wrapText="1"/>
      <protection locked="0"/>
    </xf>
    <xf numFmtId="0" fontId="6" fillId="0" borderId="28" xfId="0" applyFont="1" applyBorder="1" applyAlignment="1">
      <alignment vertical="center" wrapText="1"/>
    </xf>
    <xf numFmtId="0" fontId="6" fillId="2" borderId="29" xfId="0" applyFont="1" applyFill="1" applyBorder="1" applyAlignment="1">
      <alignment vertical="center" wrapText="1"/>
    </xf>
    <xf numFmtId="0" fontId="6" fillId="0" borderId="85" xfId="0" applyFont="1" applyBorder="1" applyAlignment="1">
      <alignment vertical="center" wrapText="1"/>
    </xf>
    <xf numFmtId="0" fontId="6" fillId="0" borderId="102" xfId="0" applyFont="1" applyBorder="1" applyAlignment="1">
      <alignment vertical="center" wrapText="1"/>
    </xf>
    <xf numFmtId="0" fontId="6" fillId="0" borderId="103" xfId="0" applyFont="1" applyBorder="1" applyAlignment="1">
      <alignment vertical="center" wrapText="1"/>
    </xf>
    <xf numFmtId="0" fontId="6" fillId="2" borderId="248" xfId="0" applyFont="1" applyFill="1" applyBorder="1" applyAlignment="1" applyProtection="1">
      <alignment horizontal="center" vertical="center" wrapText="1"/>
      <protection locked="0"/>
    </xf>
    <xf numFmtId="0" fontId="5" fillId="2" borderId="248" xfId="0" applyFont="1" applyFill="1" applyBorder="1" applyAlignment="1" applyProtection="1">
      <alignment horizontal="center" vertical="center" wrapText="1"/>
      <protection locked="0"/>
    </xf>
    <xf numFmtId="0" fontId="6" fillId="2" borderId="279" xfId="0" applyFont="1" applyFill="1" applyBorder="1" applyAlignment="1" applyProtection="1">
      <alignment horizontal="center" vertical="center" wrapText="1"/>
      <protection locked="0"/>
    </xf>
    <xf numFmtId="0" fontId="6" fillId="2" borderId="235" xfId="0" applyFont="1" applyFill="1" applyBorder="1" applyAlignment="1" applyProtection="1">
      <alignment horizontal="center" vertical="center" wrapText="1"/>
      <protection locked="0"/>
    </xf>
    <xf numFmtId="0" fontId="5" fillId="2" borderId="279" xfId="0" applyFont="1" applyFill="1" applyBorder="1" applyAlignment="1" applyProtection="1">
      <alignment horizontal="center" vertical="center" wrapText="1"/>
      <protection locked="0"/>
    </xf>
    <xf numFmtId="0" fontId="6" fillId="0" borderId="280" xfId="0" applyFont="1" applyBorder="1" applyAlignment="1">
      <alignment horizontal="center" vertical="center" wrapText="1"/>
    </xf>
    <xf numFmtId="0" fontId="24" fillId="7" borderId="13" xfId="0" applyFont="1" applyFill="1" applyBorder="1" applyAlignment="1">
      <alignment vertical="center" wrapText="1"/>
    </xf>
    <xf numFmtId="0" fontId="24" fillId="7" borderId="17" xfId="0" applyFont="1" applyFill="1" applyBorder="1" applyAlignment="1">
      <alignment vertical="center" wrapText="1"/>
    </xf>
    <xf numFmtId="0" fontId="28" fillId="0" borderId="0" xfId="0" applyFont="1" applyAlignment="1" applyProtection="1">
      <alignment vertical="center"/>
      <protection locked="0"/>
    </xf>
    <xf numFmtId="0" fontId="28" fillId="0" borderId="0" xfId="0" applyFont="1" applyAlignment="1" applyProtection="1">
      <alignment horizontal="center" vertical="center"/>
      <protection locked="0"/>
    </xf>
    <xf numFmtId="0" fontId="24" fillId="0" borderId="142" xfId="0" applyFont="1" applyBorder="1" applyAlignment="1">
      <alignment vertical="center" wrapText="1"/>
    </xf>
    <xf numFmtId="0" fontId="24" fillId="7" borderId="81" xfId="0" applyFont="1" applyFill="1" applyBorder="1" applyAlignment="1">
      <alignment vertical="center" wrapText="1"/>
    </xf>
    <xf numFmtId="0" fontId="24" fillId="7" borderId="53" xfId="0" applyFont="1" applyFill="1" applyBorder="1" applyAlignment="1">
      <alignment vertical="center" wrapText="1"/>
    </xf>
    <xf numFmtId="0" fontId="1" fillId="2" borderId="63" xfId="0" applyFont="1" applyFill="1" applyBorder="1" applyAlignment="1">
      <alignment vertical="center" wrapText="1"/>
    </xf>
    <xf numFmtId="0" fontId="1" fillId="2" borderId="0" xfId="0" applyFont="1" applyFill="1" applyAlignment="1">
      <alignment vertical="center" wrapText="1"/>
    </xf>
    <xf numFmtId="0" fontId="1" fillId="2" borderId="46" xfId="0" applyFont="1" applyFill="1" applyBorder="1" applyAlignment="1">
      <alignment vertical="center" wrapText="1"/>
    </xf>
    <xf numFmtId="0" fontId="1" fillId="2" borderId="245" xfId="0" applyFont="1" applyFill="1" applyBorder="1" applyAlignment="1">
      <alignment vertical="center" wrapText="1"/>
    </xf>
    <xf numFmtId="0" fontId="5" fillId="2" borderId="293" xfId="0" applyFont="1" applyFill="1" applyBorder="1" applyAlignment="1">
      <alignment horizontal="center" vertical="center" wrapText="1"/>
    </xf>
    <xf numFmtId="0" fontId="5" fillId="2" borderId="294" xfId="0" applyFont="1" applyFill="1" applyBorder="1" applyAlignment="1">
      <alignment horizontal="center" vertical="center" wrapText="1"/>
    </xf>
    <xf numFmtId="0" fontId="5" fillId="2" borderId="295" xfId="0" applyFont="1" applyFill="1" applyBorder="1" applyAlignment="1">
      <alignment horizontal="center" vertical="center" wrapText="1"/>
    </xf>
    <xf numFmtId="0" fontId="1" fillId="2" borderId="216" xfId="0" applyFont="1" applyFill="1" applyBorder="1" applyAlignment="1">
      <alignment vertical="center" wrapText="1"/>
    </xf>
    <xf numFmtId="0" fontId="6" fillId="2" borderId="245" xfId="0" applyFont="1" applyFill="1" applyBorder="1" applyAlignment="1" applyProtection="1">
      <alignment vertical="center" wrapText="1"/>
      <protection locked="0"/>
    </xf>
    <xf numFmtId="0" fontId="6" fillId="2" borderId="245" xfId="0" applyFont="1" applyFill="1" applyBorder="1" applyAlignment="1" applyProtection="1">
      <alignment horizontal="center" vertical="center" wrapText="1"/>
      <protection locked="0"/>
    </xf>
    <xf numFmtId="0" fontId="3" fillId="2" borderId="245" xfId="0" applyFont="1" applyFill="1" applyBorder="1" applyAlignment="1">
      <alignment horizontal="center" vertical="center" wrapText="1"/>
    </xf>
    <xf numFmtId="0" fontId="5" fillId="2" borderId="245" xfId="0" applyFont="1" applyFill="1" applyBorder="1" applyAlignment="1" applyProtection="1">
      <alignment horizontal="center" vertical="center" wrapText="1"/>
      <protection locked="0"/>
    </xf>
    <xf numFmtId="0" fontId="6" fillId="0" borderId="245" xfId="0" applyFont="1" applyBorder="1" applyAlignment="1">
      <alignment horizontal="center" vertical="center" wrapText="1"/>
    </xf>
    <xf numFmtId="0" fontId="14" fillId="0" borderId="245" xfId="0" applyFont="1" applyBorder="1" applyAlignment="1" applyProtection="1">
      <alignment horizontal="center" vertical="center" wrapText="1"/>
      <protection locked="0"/>
    </xf>
    <xf numFmtId="1" fontId="6" fillId="3" borderId="245" xfId="0" applyNumberFormat="1" applyFont="1" applyFill="1" applyBorder="1" applyAlignment="1">
      <alignment horizontal="center" vertical="center" wrapText="1"/>
    </xf>
    <xf numFmtId="0" fontId="17" fillId="7" borderId="72" xfId="0" applyFont="1" applyFill="1" applyBorder="1" applyAlignment="1">
      <alignment horizontal="center" vertical="center" wrapText="1"/>
    </xf>
    <xf numFmtId="0" fontId="17" fillId="7" borderId="6" xfId="0" applyFont="1" applyFill="1" applyBorder="1" applyAlignment="1">
      <alignment horizontal="center" vertical="center" wrapText="1"/>
    </xf>
    <xf numFmtId="0" fontId="2" fillId="10" borderId="0" xfId="0" applyFont="1" applyFill="1" applyAlignment="1" applyProtection="1">
      <alignment vertical="center"/>
      <protection locked="0"/>
    </xf>
    <xf numFmtId="0" fontId="2" fillId="2" borderId="144" xfId="0" applyFont="1" applyFill="1" applyBorder="1" applyAlignment="1" applyProtection="1">
      <alignment horizontal="center" vertical="center" wrapText="1"/>
      <protection locked="0"/>
    </xf>
    <xf numFmtId="0" fontId="17" fillId="7" borderId="245" xfId="0" applyFont="1" applyFill="1" applyBorder="1" applyAlignment="1" applyProtection="1">
      <alignment vertical="center" wrapText="1"/>
      <protection locked="0"/>
    </xf>
    <xf numFmtId="0" fontId="17" fillId="7" borderId="7" xfId="0" applyFont="1" applyFill="1" applyBorder="1" applyAlignment="1" applyProtection="1">
      <alignment vertical="center" wrapText="1"/>
      <protection locked="0"/>
    </xf>
    <xf numFmtId="0" fontId="17" fillId="7" borderId="10" xfId="0" applyFont="1" applyFill="1" applyBorder="1" applyAlignment="1" applyProtection="1">
      <alignment vertical="center" wrapText="1"/>
      <protection locked="0"/>
    </xf>
    <xf numFmtId="0" fontId="17" fillId="7" borderId="285" xfId="0" applyFont="1" applyFill="1" applyBorder="1" applyAlignment="1">
      <alignment horizontal="center" vertical="center" wrapText="1"/>
    </xf>
    <xf numFmtId="0" fontId="21" fillId="7" borderId="283" xfId="0" applyFont="1" applyFill="1" applyBorder="1" applyAlignment="1">
      <alignment vertical="center" wrapText="1"/>
    </xf>
    <xf numFmtId="0" fontId="21" fillId="7" borderId="72" xfId="0" applyFont="1" applyFill="1" applyBorder="1" applyAlignment="1">
      <alignment vertical="center" wrapText="1"/>
    </xf>
    <xf numFmtId="0" fontId="21" fillId="7" borderId="284" xfId="0" applyFont="1" applyFill="1" applyBorder="1" applyAlignment="1">
      <alignment vertical="center" wrapText="1"/>
    </xf>
    <xf numFmtId="0" fontId="17" fillId="7" borderId="156" xfId="0" applyFont="1" applyFill="1" applyBorder="1" applyAlignment="1">
      <alignment horizontal="center" vertical="center" wrapText="1"/>
    </xf>
    <xf numFmtId="0" fontId="21" fillId="7" borderId="207" xfId="0" applyFont="1" applyFill="1" applyBorder="1" applyAlignment="1">
      <alignment vertical="center" wrapText="1"/>
    </xf>
    <xf numFmtId="0" fontId="21" fillId="7" borderId="20" xfId="0" applyFont="1" applyFill="1" applyBorder="1" applyAlignment="1">
      <alignment vertical="center" wrapText="1"/>
    </xf>
    <xf numFmtId="0" fontId="21" fillId="7" borderId="282" xfId="0" applyFont="1" applyFill="1" applyBorder="1" applyAlignment="1">
      <alignment vertical="center" wrapText="1"/>
    </xf>
    <xf numFmtId="0" fontId="21" fillId="7" borderId="260" xfId="0" applyFont="1" applyFill="1" applyBorder="1" applyAlignment="1">
      <alignment vertical="center" wrapText="1"/>
    </xf>
    <xf numFmtId="0" fontId="21" fillId="7" borderId="281" xfId="0" applyFont="1" applyFill="1" applyBorder="1" applyAlignment="1">
      <alignment vertical="center" wrapText="1"/>
    </xf>
    <xf numFmtId="0" fontId="21" fillId="7" borderId="6" xfId="0" applyFont="1" applyFill="1" applyBorder="1" applyAlignment="1">
      <alignment vertical="center" wrapText="1"/>
    </xf>
    <xf numFmtId="0" fontId="21" fillId="7" borderId="27" xfId="0" applyFont="1" applyFill="1" applyBorder="1" applyAlignment="1">
      <alignment vertical="center" wrapText="1"/>
    </xf>
    <xf numFmtId="0" fontId="21" fillId="0" borderId="207" xfId="0" applyFont="1" applyBorder="1" applyAlignment="1">
      <alignment vertical="center" wrapText="1"/>
    </xf>
    <xf numFmtId="0" fontId="21" fillId="7" borderId="72" xfId="0" applyFont="1" applyFill="1" applyBorder="1" applyAlignment="1">
      <alignment horizontal="center" vertical="center" wrapText="1"/>
    </xf>
    <xf numFmtId="0" fontId="30" fillId="0" borderId="151" xfId="0" applyFont="1" applyBorder="1" applyAlignment="1" applyProtection="1">
      <alignment vertical="center" wrapText="1"/>
      <protection locked="0"/>
    </xf>
    <xf numFmtId="0" fontId="30" fillId="0" borderId="152" xfId="0" applyFont="1" applyBorder="1" applyAlignment="1" applyProtection="1">
      <alignment vertical="center" wrapText="1"/>
      <protection locked="0"/>
    </xf>
    <xf numFmtId="0" fontId="6" fillId="2" borderId="245" xfId="0" applyFont="1" applyFill="1" applyBorder="1" applyAlignment="1" applyProtection="1">
      <alignment horizontal="justify" vertical="center" wrapText="1"/>
      <protection locked="0"/>
    </xf>
    <xf numFmtId="0" fontId="6" fillId="2" borderId="245" xfId="0" applyFont="1" applyFill="1" applyBorder="1" applyAlignment="1">
      <alignment horizontal="center" vertical="center" wrapText="1"/>
    </xf>
    <xf numFmtId="14" fontId="6" fillId="2" borderId="245" xfId="0" applyNumberFormat="1" applyFont="1" applyFill="1" applyBorder="1" applyAlignment="1" applyProtection="1">
      <alignment horizontal="center" vertical="center" wrapText="1"/>
      <protection locked="0"/>
    </xf>
    <xf numFmtId="14" fontId="6" fillId="2" borderId="245" xfId="0" applyNumberFormat="1" applyFont="1" applyFill="1" applyBorder="1" applyAlignment="1" applyProtection="1">
      <alignment vertical="center" wrapText="1"/>
      <protection locked="0"/>
    </xf>
    <xf numFmtId="0" fontId="6" fillId="2" borderId="186" xfId="0" applyFont="1" applyFill="1" applyBorder="1" applyAlignment="1" applyProtection="1">
      <alignment vertical="center" wrapText="1"/>
      <protection locked="0"/>
    </xf>
    <xf numFmtId="0" fontId="6" fillId="2" borderId="192" xfId="0" applyFont="1" applyFill="1" applyBorder="1" applyAlignment="1" applyProtection="1">
      <alignment vertical="center" wrapText="1"/>
      <protection locked="0"/>
    </xf>
    <xf numFmtId="0" fontId="6" fillId="2" borderId="302" xfId="0" applyFont="1" applyFill="1" applyBorder="1" applyAlignment="1" applyProtection="1">
      <alignment vertical="center" wrapText="1"/>
      <protection locked="0"/>
    </xf>
    <xf numFmtId="0" fontId="6" fillId="2" borderId="303" xfId="0" applyFont="1" applyFill="1" applyBorder="1" applyAlignment="1" applyProtection="1">
      <alignment vertical="center" wrapText="1"/>
      <protection locked="0"/>
    </xf>
    <xf numFmtId="0" fontId="6" fillId="2" borderId="304" xfId="0" applyFont="1" applyFill="1" applyBorder="1" applyAlignment="1" applyProtection="1">
      <alignment vertical="center" wrapText="1"/>
      <protection locked="0"/>
    </xf>
    <xf numFmtId="0" fontId="6" fillId="2" borderId="62" xfId="0" applyFont="1" applyFill="1" applyBorder="1" applyAlignment="1" applyProtection="1">
      <alignment vertical="center" wrapText="1"/>
      <protection locked="0"/>
    </xf>
    <xf numFmtId="0" fontId="6" fillId="2" borderId="256" xfId="0" applyFont="1" applyFill="1" applyBorder="1" applyAlignment="1" applyProtection="1">
      <alignment vertical="center" wrapText="1"/>
      <protection locked="0"/>
    </xf>
    <xf numFmtId="0" fontId="6" fillId="2" borderId="287" xfId="0" applyFont="1" applyFill="1" applyBorder="1" applyAlignment="1" applyProtection="1">
      <alignment vertical="center" wrapText="1"/>
      <protection locked="0"/>
    </xf>
    <xf numFmtId="0" fontId="6" fillId="2" borderId="104" xfId="0" applyFont="1" applyFill="1" applyBorder="1" applyAlignment="1" applyProtection="1">
      <alignment vertical="center" wrapText="1"/>
      <protection locked="0"/>
    </xf>
    <xf numFmtId="0" fontId="21" fillId="0" borderId="269" xfId="0" applyFont="1" applyBorder="1" applyAlignment="1" applyProtection="1">
      <alignment vertical="center" wrapText="1"/>
      <protection locked="0"/>
    </xf>
    <xf numFmtId="0" fontId="6" fillId="2" borderId="182" xfId="0" applyFont="1" applyFill="1" applyBorder="1" applyAlignment="1" applyProtection="1">
      <alignment horizontal="center" vertical="center" wrapText="1"/>
      <protection locked="0"/>
    </xf>
    <xf numFmtId="0" fontId="11" fillId="2" borderId="0" xfId="0" applyFont="1" applyFill="1" applyAlignment="1">
      <alignment horizontal="center" vertical="center" wrapText="1"/>
    </xf>
    <xf numFmtId="0" fontId="17" fillId="7" borderId="245" xfId="0" applyFont="1" applyFill="1" applyBorder="1" applyAlignment="1" applyProtection="1">
      <alignment horizontal="center" vertical="center" wrapText="1"/>
      <protection locked="0"/>
    </xf>
    <xf numFmtId="0" fontId="5" fillId="2" borderId="0" xfId="0" applyFont="1" applyFill="1" applyAlignment="1">
      <alignment horizontal="center" vertical="center" wrapText="1"/>
    </xf>
    <xf numFmtId="0" fontId="6" fillId="3" borderId="0" xfId="0" applyFont="1" applyFill="1" applyAlignment="1">
      <alignment horizontal="center" vertical="center"/>
    </xf>
    <xf numFmtId="0" fontId="6" fillId="3" borderId="0" xfId="0" applyFont="1" applyFill="1" applyAlignment="1">
      <alignment horizontal="center" vertical="center" wrapText="1"/>
    </xf>
    <xf numFmtId="0" fontId="20" fillId="0" borderId="0" xfId="0" applyFont="1" applyAlignment="1" applyProtection="1">
      <alignment vertical="center" wrapText="1"/>
      <protection locked="0"/>
    </xf>
    <xf numFmtId="0" fontId="2" fillId="2" borderId="0" xfId="0" applyFont="1" applyFill="1" applyAlignment="1" applyProtection="1">
      <alignment horizontal="center" vertical="center" wrapText="1"/>
      <protection locked="0"/>
    </xf>
    <xf numFmtId="0" fontId="3" fillId="2" borderId="0" xfId="0" applyFont="1" applyFill="1" applyAlignment="1">
      <alignment horizontal="center" vertical="center" wrapText="1"/>
    </xf>
    <xf numFmtId="0" fontId="5" fillId="2" borderId="0" xfId="0" applyFont="1" applyFill="1" applyAlignment="1" applyProtection="1">
      <alignment horizontal="center" vertical="center" wrapText="1"/>
      <protection locked="0"/>
    </xf>
    <xf numFmtId="0" fontId="6" fillId="2" borderId="0" xfId="0" applyFont="1" applyFill="1" applyAlignment="1">
      <alignment horizontal="center" vertical="center" wrapText="1"/>
    </xf>
    <xf numFmtId="1" fontId="2" fillId="3" borderId="0" xfId="0" applyNumberFormat="1" applyFont="1" applyFill="1" applyAlignment="1">
      <alignment horizontal="center" vertical="center"/>
    </xf>
    <xf numFmtId="14" fontId="6" fillId="2" borderId="0" xfId="0" applyNumberFormat="1" applyFont="1" applyFill="1" applyAlignment="1" applyProtection="1">
      <alignment horizontal="center" vertical="center" wrapText="1"/>
      <protection locked="0"/>
    </xf>
    <xf numFmtId="0" fontId="20" fillId="7" borderId="0" xfId="0" applyFont="1" applyFill="1" applyAlignment="1" applyProtection="1">
      <alignment vertical="center" wrapText="1"/>
      <protection locked="0"/>
    </xf>
    <xf numFmtId="0" fontId="22" fillId="7" borderId="0" xfId="0" applyFont="1" applyFill="1" applyAlignment="1" applyProtection="1">
      <alignment vertical="center" wrapText="1"/>
      <protection locked="0"/>
    </xf>
    <xf numFmtId="0" fontId="22" fillId="0" borderId="0" xfId="0" applyFont="1" applyAlignment="1" applyProtection="1">
      <alignment vertical="center"/>
      <protection locked="0"/>
    </xf>
    <xf numFmtId="0" fontId="20" fillId="7" borderId="245" xfId="0" applyFont="1" applyFill="1" applyBorder="1" applyAlignment="1" applyProtection="1">
      <alignment horizontal="center" vertical="center" wrapText="1"/>
      <protection locked="0"/>
    </xf>
    <xf numFmtId="0" fontId="2" fillId="2" borderId="245" xfId="0" applyFont="1" applyFill="1" applyBorder="1" applyAlignment="1" applyProtection="1">
      <alignment horizontal="center" vertical="center" wrapText="1"/>
      <protection locked="0"/>
    </xf>
    <xf numFmtId="0" fontId="6" fillId="3" borderId="245" xfId="0" applyFont="1" applyFill="1" applyBorder="1" applyAlignment="1">
      <alignment vertical="center"/>
    </xf>
    <xf numFmtId="0" fontId="17" fillId="7" borderId="245" xfId="0" applyFont="1" applyFill="1" applyBorder="1" applyAlignment="1">
      <alignment horizontal="center" vertical="center" wrapText="1"/>
    </xf>
    <xf numFmtId="0" fontId="21" fillId="7" borderId="245" xfId="0" applyFont="1" applyFill="1" applyBorder="1" applyAlignment="1">
      <alignment vertical="center" wrapText="1"/>
    </xf>
    <xf numFmtId="0" fontId="23" fillId="11" borderId="245" xfId="0" applyFont="1" applyFill="1" applyBorder="1" applyAlignment="1">
      <alignment vertical="center" wrapText="1"/>
    </xf>
    <xf numFmtId="0" fontId="24" fillId="0" borderId="245" xfId="0" applyFont="1" applyBorder="1" applyAlignment="1">
      <alignment vertical="center" wrapText="1"/>
    </xf>
    <xf numFmtId="0" fontId="23" fillId="12" borderId="245" xfId="0" applyFont="1" applyFill="1" applyBorder="1" applyAlignment="1">
      <alignment vertical="center" wrapText="1"/>
    </xf>
    <xf numFmtId="0" fontId="17" fillId="0" borderId="245" xfId="0" applyFont="1" applyBorder="1" applyAlignment="1">
      <alignment vertical="center" wrapText="1"/>
    </xf>
    <xf numFmtId="0" fontId="24" fillId="7" borderId="245" xfId="0" applyFont="1" applyFill="1" applyBorder="1" applyAlignment="1">
      <alignment vertical="center" wrapText="1"/>
    </xf>
    <xf numFmtId="0" fontId="21" fillId="7" borderId="245" xfId="0" applyFont="1" applyFill="1" applyBorder="1" applyAlignment="1">
      <alignment horizontal="center" vertical="center" wrapText="1"/>
    </xf>
    <xf numFmtId="0" fontId="17" fillId="7" borderId="150" xfId="0" applyFont="1" applyFill="1" applyBorder="1" applyAlignment="1">
      <alignment vertical="center" wrapText="1"/>
    </xf>
    <xf numFmtId="0" fontId="21" fillId="7" borderId="150" xfId="0" applyFont="1" applyFill="1" applyBorder="1" applyAlignment="1">
      <alignment vertical="center" wrapText="1"/>
    </xf>
    <xf numFmtId="0" fontId="20" fillId="7" borderId="305" xfId="0" applyFont="1" applyFill="1" applyBorder="1" applyAlignment="1">
      <alignment vertical="center" wrapText="1"/>
    </xf>
    <xf numFmtId="0" fontId="2" fillId="2" borderId="55" xfId="0" applyFont="1" applyFill="1" applyBorder="1" applyAlignment="1" applyProtection="1">
      <alignment horizontal="center" vertical="center" wrapText="1"/>
      <protection locked="0"/>
    </xf>
    <xf numFmtId="0" fontId="2" fillId="2" borderId="306" xfId="0" applyFont="1" applyFill="1" applyBorder="1" applyAlignment="1" applyProtection="1">
      <alignment horizontal="center" vertical="center" wrapText="1"/>
      <protection locked="0"/>
    </xf>
    <xf numFmtId="0" fontId="2" fillId="2" borderId="307" xfId="0" applyFont="1" applyFill="1" applyBorder="1" applyAlignment="1" applyProtection="1">
      <alignment horizontal="center" vertical="center" wrapText="1"/>
      <protection locked="0"/>
    </xf>
    <xf numFmtId="0" fontId="6" fillId="10" borderId="144" xfId="0" applyFont="1" applyFill="1" applyBorder="1" applyAlignment="1" applyProtection="1">
      <alignment vertical="center" wrapText="1"/>
      <protection locked="0"/>
    </xf>
    <xf numFmtId="0" fontId="6" fillId="10" borderId="33" xfId="0" applyFont="1" applyFill="1" applyBorder="1" applyAlignment="1" applyProtection="1">
      <alignment vertical="center" wrapText="1"/>
      <protection locked="0"/>
    </xf>
    <xf numFmtId="0" fontId="20" fillId="0" borderId="7" xfId="0" applyFont="1" applyBorder="1" applyAlignment="1">
      <alignment horizontal="center" vertical="center" wrapText="1"/>
    </xf>
    <xf numFmtId="0" fontId="20" fillId="0" borderId="9" xfId="0" applyFont="1" applyBorder="1" applyAlignment="1">
      <alignment vertical="center" wrapText="1"/>
    </xf>
    <xf numFmtId="0" fontId="20" fillId="7" borderId="305" xfId="0" applyFont="1" applyFill="1" applyBorder="1" applyAlignment="1">
      <alignment horizontal="center" vertical="center" wrapText="1"/>
    </xf>
    <xf numFmtId="0" fontId="30" fillId="7" borderId="245" xfId="0" applyFont="1" applyFill="1" applyBorder="1" applyAlignment="1">
      <alignment vertical="center" wrapText="1"/>
    </xf>
    <xf numFmtId="0" fontId="14" fillId="0" borderId="0" xfId="0" applyFont="1" applyAlignment="1" applyProtection="1">
      <alignment horizontal="center" vertical="center" wrapText="1"/>
      <protection locked="0"/>
    </xf>
    <xf numFmtId="0" fontId="19" fillId="2" borderId="0" xfId="0" applyFont="1" applyFill="1" applyAlignment="1">
      <alignment horizontal="center" vertical="center" wrapText="1"/>
    </xf>
    <xf numFmtId="1" fontId="6" fillId="3" borderId="0" xfId="0" applyNumberFormat="1" applyFont="1" applyFill="1" applyAlignment="1">
      <alignment horizontal="center" vertical="center" wrapText="1"/>
    </xf>
    <xf numFmtId="0" fontId="34" fillId="2" borderId="44" xfId="0" applyFont="1" applyFill="1" applyBorder="1" applyAlignment="1" applyProtection="1">
      <alignment vertical="center" wrapText="1"/>
      <protection locked="0"/>
    </xf>
    <xf numFmtId="0" fontId="17" fillId="2" borderId="245" xfId="0" applyFont="1" applyFill="1" applyBorder="1" applyAlignment="1" applyProtection="1">
      <alignment vertical="center" wrapText="1"/>
      <protection locked="0"/>
    </xf>
    <xf numFmtId="0" fontId="1" fillId="2" borderId="256" xfId="0" applyFont="1" applyFill="1" applyBorder="1" applyAlignment="1">
      <alignment vertical="center" wrapText="1"/>
    </xf>
    <xf numFmtId="0" fontId="1" fillId="2" borderId="104" xfId="0" applyFont="1" applyFill="1" applyBorder="1" applyAlignment="1">
      <alignment vertical="center" wrapText="1"/>
    </xf>
    <xf numFmtId="0" fontId="6" fillId="0" borderId="59" xfId="0" applyFont="1" applyBorder="1" applyAlignment="1">
      <alignment horizontal="center" vertical="center" wrapText="1"/>
    </xf>
    <xf numFmtId="1" fontId="6" fillId="3" borderId="59" xfId="0" applyNumberFormat="1" applyFont="1" applyFill="1" applyBorder="1" applyAlignment="1">
      <alignment horizontal="center" vertical="center" wrapText="1"/>
    </xf>
    <xf numFmtId="0" fontId="4" fillId="16" borderId="296" xfId="0" applyFont="1" applyFill="1" applyBorder="1" applyAlignment="1">
      <alignment horizontal="center" vertical="center" wrapText="1"/>
    </xf>
    <xf numFmtId="0" fontId="15" fillId="16" borderId="297" xfId="0" applyFont="1" applyFill="1" applyBorder="1" applyAlignment="1">
      <alignment horizontal="center" vertical="center" wrapText="1"/>
    </xf>
    <xf numFmtId="0" fontId="18" fillId="16" borderId="296" xfId="0" applyFont="1" applyFill="1" applyBorder="1" applyAlignment="1">
      <alignment horizontal="center" vertical="center" wrapText="1"/>
    </xf>
    <xf numFmtId="0" fontId="10" fillId="16" borderId="297" xfId="0" applyFont="1" applyFill="1" applyBorder="1" applyAlignment="1">
      <alignment horizontal="center" vertical="center" wrapText="1"/>
    </xf>
    <xf numFmtId="0" fontId="3" fillId="2" borderId="59" xfId="0" applyFont="1" applyFill="1" applyBorder="1" applyAlignment="1">
      <alignment horizontal="center" vertical="center" wrapText="1"/>
    </xf>
    <xf numFmtId="0" fontId="14" fillId="0" borderId="59" xfId="0" applyFont="1" applyBorder="1" applyAlignment="1" applyProtection="1">
      <alignment horizontal="center" vertical="center" wrapText="1"/>
      <protection locked="0"/>
    </xf>
    <xf numFmtId="0" fontId="17" fillId="0" borderId="312" xfId="0" applyFont="1" applyBorder="1" applyAlignment="1">
      <alignment horizontal="center" vertical="center" wrapText="1"/>
    </xf>
    <xf numFmtId="0" fontId="23" fillId="11" borderId="142" xfId="0" applyFont="1" applyFill="1" applyBorder="1" applyAlignment="1">
      <alignment horizontal="center" vertical="center" wrapText="1"/>
    </xf>
    <xf numFmtId="0" fontId="23" fillId="12" borderId="141" xfId="0" applyFont="1" applyFill="1" applyBorder="1" applyAlignment="1">
      <alignment horizontal="center" vertical="center" wrapText="1"/>
    </xf>
    <xf numFmtId="0" fontId="23" fillId="11" borderId="141" xfId="0" applyFont="1" applyFill="1" applyBorder="1" applyAlignment="1">
      <alignment horizontal="center" vertical="center" wrapText="1"/>
    </xf>
    <xf numFmtId="9" fontId="41" fillId="10" borderId="7" xfId="1" applyFont="1" applyFill="1" applyBorder="1" applyAlignment="1">
      <alignment horizontal="center" vertical="center" wrapText="1"/>
    </xf>
    <xf numFmtId="9" fontId="2" fillId="0" borderId="0" xfId="0" applyNumberFormat="1" applyFont="1" applyAlignment="1" applyProtection="1">
      <alignment vertical="center"/>
      <protection locked="0"/>
    </xf>
    <xf numFmtId="9" fontId="2" fillId="0" borderId="0" xfId="0" applyNumberFormat="1" applyFont="1" applyAlignment="1" applyProtection="1">
      <alignment horizontal="center" vertical="center"/>
      <protection locked="0"/>
    </xf>
    <xf numFmtId="0" fontId="0" fillId="10" borderId="0" xfId="0" applyFill="1"/>
    <xf numFmtId="0" fontId="45" fillId="20" borderId="7" xfId="0" applyFont="1" applyFill="1" applyBorder="1" applyAlignment="1">
      <alignment vertical="center"/>
    </xf>
    <xf numFmtId="0" fontId="46" fillId="21" borderId="7" xfId="0" applyFont="1" applyFill="1" applyBorder="1" applyAlignment="1">
      <alignment horizontal="center" vertical="center" wrapText="1"/>
    </xf>
    <xf numFmtId="9" fontId="47" fillId="10" borderId="7" xfId="0" applyNumberFormat="1" applyFont="1" applyFill="1" applyBorder="1" applyAlignment="1">
      <alignment horizontal="center" vertical="center" wrapText="1"/>
    </xf>
    <xf numFmtId="9" fontId="47" fillId="0" borderId="7" xfId="0" applyNumberFormat="1" applyFont="1" applyBorder="1" applyAlignment="1">
      <alignment horizontal="center" vertical="center"/>
    </xf>
    <xf numFmtId="0" fontId="46" fillId="3" borderId="7" xfId="0" applyFont="1" applyFill="1" applyBorder="1" applyAlignment="1">
      <alignment horizontal="center" vertical="center" wrapText="1"/>
    </xf>
    <xf numFmtId="0" fontId="43" fillId="3" borderId="9" xfId="0" applyFont="1" applyFill="1" applyBorder="1" applyAlignment="1">
      <alignment horizontal="center" vertical="center"/>
    </xf>
    <xf numFmtId="9" fontId="43" fillId="0" borderId="9" xfId="1" applyFont="1" applyBorder="1" applyAlignment="1">
      <alignment horizontal="center" vertical="center"/>
    </xf>
    <xf numFmtId="0" fontId="45" fillId="17" borderId="7" xfId="0" applyFont="1" applyFill="1" applyBorder="1" applyAlignment="1">
      <alignment horizontal="center" vertical="center" wrapText="1"/>
    </xf>
    <xf numFmtId="14" fontId="6" fillId="2" borderId="313" xfId="0" applyNumberFormat="1" applyFont="1" applyFill="1" applyBorder="1" applyAlignment="1" applyProtection="1">
      <alignment horizontal="center" vertical="center" wrapText="1"/>
      <protection locked="0"/>
    </xf>
    <xf numFmtId="14" fontId="6" fillId="2" borderId="314" xfId="0" applyNumberFormat="1" applyFont="1" applyFill="1" applyBorder="1" applyAlignment="1" applyProtection="1">
      <alignment horizontal="center" vertical="center" wrapText="1"/>
      <protection locked="0"/>
    </xf>
    <xf numFmtId="14" fontId="6" fillId="2" borderId="19" xfId="0" applyNumberFormat="1" applyFont="1" applyFill="1" applyBorder="1" applyAlignment="1" applyProtection="1">
      <alignment horizontal="center" vertical="center" wrapText="1"/>
      <protection locked="0"/>
    </xf>
    <xf numFmtId="14" fontId="6" fillId="2" borderId="255" xfId="0" applyNumberFormat="1"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6" fillId="0" borderId="7" xfId="0" applyFont="1" applyBorder="1" applyAlignment="1" applyProtection="1">
      <alignment vertical="center" wrapText="1"/>
      <protection locked="0"/>
    </xf>
    <xf numFmtId="0" fontId="2" fillId="0" borderId="7" xfId="0" applyFont="1" applyBorder="1" applyAlignment="1" applyProtection="1">
      <alignment vertical="center"/>
      <protection locked="0"/>
    </xf>
    <xf numFmtId="9" fontId="6" fillId="0" borderId="7" xfId="0" applyNumberFormat="1" applyFont="1" applyBorder="1" applyAlignment="1" applyProtection="1">
      <alignment horizontal="center" vertical="center" wrapText="1"/>
      <protection locked="0"/>
    </xf>
    <xf numFmtId="9" fontId="6" fillId="0" borderId="0" xfId="0" applyNumberFormat="1" applyFont="1" applyAlignment="1" applyProtection="1">
      <alignment horizontal="center" vertical="center" wrapText="1"/>
      <protection locked="0"/>
    </xf>
    <xf numFmtId="0" fontId="6" fillId="2" borderId="7" xfId="0" applyFont="1" applyFill="1" applyBorder="1" applyAlignment="1" applyProtection="1">
      <alignment vertical="center" wrapText="1"/>
      <protection locked="0"/>
    </xf>
    <xf numFmtId="0" fontId="17" fillId="7" borderId="7" xfId="0" applyFont="1" applyFill="1" applyBorder="1" applyAlignment="1" applyProtection="1">
      <alignment horizontal="left" vertical="center" wrapText="1"/>
      <protection locked="0"/>
    </xf>
    <xf numFmtId="0" fontId="3" fillId="2" borderId="7" xfId="0" applyFont="1" applyFill="1" applyBorder="1" applyAlignment="1">
      <alignment horizontal="center" vertical="center" wrapText="1"/>
    </xf>
    <xf numFmtId="0" fontId="5" fillId="2" borderId="7" xfId="0" applyFont="1" applyFill="1" applyBorder="1" applyAlignment="1" applyProtection="1">
      <alignment horizontal="center" vertical="center" wrapText="1"/>
      <protection locked="0"/>
    </xf>
    <xf numFmtId="0" fontId="6" fillId="0" borderId="7" xfId="0" applyFont="1" applyBorder="1" applyAlignment="1">
      <alignment horizontal="center" vertical="center" wrapText="1"/>
    </xf>
    <xf numFmtId="0" fontId="14" fillId="0" borderId="7" xfId="0" applyFont="1" applyBorder="1" applyAlignment="1" applyProtection="1">
      <alignment horizontal="center" vertical="center" wrapText="1"/>
      <protection locked="0"/>
    </xf>
    <xf numFmtId="0" fontId="6" fillId="2" borderId="7" xfId="0" applyFont="1" applyFill="1" applyBorder="1" applyAlignment="1" applyProtection="1">
      <alignment horizontal="justify" vertical="center" wrapText="1"/>
      <protection locked="0"/>
    </xf>
    <xf numFmtId="0" fontId="6" fillId="2" borderId="7" xfId="0" applyFont="1" applyFill="1" applyBorder="1" applyAlignment="1">
      <alignment horizontal="center" vertical="center" wrapText="1"/>
    </xf>
    <xf numFmtId="14" fontId="6" fillId="2" borderId="7" xfId="0" applyNumberFormat="1" applyFont="1" applyFill="1" applyBorder="1" applyAlignment="1" applyProtection="1">
      <alignment horizontal="center" vertical="center" wrapText="1"/>
      <protection locked="0"/>
    </xf>
    <xf numFmtId="0" fontId="6" fillId="2" borderId="7" xfId="0" applyFont="1" applyFill="1" applyBorder="1" applyAlignment="1" applyProtection="1">
      <alignment horizontal="left" vertical="center" wrapText="1"/>
      <protection locked="0"/>
    </xf>
    <xf numFmtId="0" fontId="6" fillId="2" borderId="7" xfId="0" applyFont="1" applyFill="1" applyBorder="1" applyAlignment="1">
      <alignment vertical="center" wrapText="1"/>
    </xf>
    <xf numFmtId="0" fontId="17" fillId="7" borderId="317" xfId="0" applyFont="1" applyFill="1" applyBorder="1" applyAlignment="1" applyProtection="1">
      <alignment vertical="center" wrapText="1"/>
      <protection locked="0"/>
    </xf>
    <xf numFmtId="0" fontId="30" fillId="2" borderId="314" xfId="0" applyFont="1" applyFill="1" applyBorder="1" applyAlignment="1" applyProtection="1">
      <alignment vertical="center" wrapText="1"/>
      <protection locked="0"/>
    </xf>
    <xf numFmtId="0" fontId="17" fillId="7" borderId="261" xfId="0" applyFont="1" applyFill="1" applyBorder="1" applyAlignment="1" applyProtection="1">
      <alignment vertical="center" wrapText="1"/>
      <protection locked="0"/>
    </xf>
    <xf numFmtId="0" fontId="17" fillId="7" borderId="313" xfId="0" applyFont="1" applyFill="1" applyBorder="1" applyAlignment="1" applyProtection="1">
      <alignment vertical="center" wrapText="1"/>
      <protection locked="0"/>
    </xf>
    <xf numFmtId="0" fontId="17" fillId="0" borderId="5" xfId="0" applyFont="1" applyBorder="1" applyAlignment="1" applyProtection="1">
      <alignment vertical="center" wrapText="1"/>
      <protection locked="0"/>
    </xf>
    <xf numFmtId="0" fontId="17" fillId="7" borderId="228" xfId="0" applyFont="1" applyFill="1" applyBorder="1" applyAlignment="1" applyProtection="1">
      <alignment vertical="center" wrapText="1"/>
      <protection locked="0"/>
    </xf>
    <xf numFmtId="0" fontId="6" fillId="0" borderId="315" xfId="0" applyFont="1" applyBorder="1" applyAlignment="1">
      <alignment horizontal="center" vertical="center" wrapText="1"/>
    </xf>
    <xf numFmtId="0" fontId="6" fillId="0" borderId="316" xfId="0" applyFont="1" applyBorder="1" applyAlignment="1">
      <alignment horizontal="center" vertical="center" wrapText="1"/>
    </xf>
    <xf numFmtId="0" fontId="2" fillId="0" borderId="7" xfId="0" applyFont="1" applyBorder="1" applyAlignment="1" applyProtection="1">
      <alignment horizontal="center" vertical="center"/>
      <protection locked="0"/>
    </xf>
    <xf numFmtId="0" fontId="3" fillId="0" borderId="7" xfId="0" applyFont="1" applyBorder="1" applyAlignment="1">
      <alignment horizontal="center" vertical="center"/>
    </xf>
    <xf numFmtId="0" fontId="6" fillId="0" borderId="318" xfId="0" applyFont="1" applyBorder="1" applyAlignment="1">
      <alignment horizontal="center" vertical="center" wrapText="1"/>
    </xf>
    <xf numFmtId="0" fontId="6" fillId="0" borderId="319" xfId="0" applyFont="1" applyBorder="1" applyAlignment="1">
      <alignment horizontal="center" vertical="center" wrapText="1"/>
    </xf>
    <xf numFmtId="0" fontId="6" fillId="0" borderId="308" xfId="0" applyFont="1" applyBorder="1" applyAlignment="1">
      <alignment horizontal="center" vertical="center" wrapText="1"/>
    </xf>
    <xf numFmtId="0" fontId="6" fillId="0" borderId="320" xfId="0" applyFont="1" applyBorder="1" applyAlignment="1">
      <alignment horizontal="center" vertical="center" wrapText="1"/>
    </xf>
    <xf numFmtId="0" fontId="6" fillId="0" borderId="237" xfId="0" applyFont="1" applyBorder="1" applyAlignment="1">
      <alignment horizontal="center" vertical="center" wrapText="1"/>
    </xf>
    <xf numFmtId="0" fontId="2" fillId="0" borderId="7" xfId="0" applyFont="1" applyBorder="1" applyAlignment="1">
      <alignment horizontal="center" vertical="center"/>
    </xf>
    <xf numFmtId="0" fontId="6" fillId="0" borderId="321" xfId="0" applyFont="1" applyBorder="1" applyAlignment="1">
      <alignment horizontal="center" vertical="center" wrapText="1"/>
    </xf>
    <xf numFmtId="0" fontId="43" fillId="17" borderId="7" xfId="0" applyFont="1" applyFill="1" applyBorder="1" applyAlignment="1">
      <alignment horizontal="center" vertical="center"/>
    </xf>
    <xf numFmtId="0" fontId="42" fillId="15" borderId="7" xfId="0" applyFont="1" applyFill="1" applyBorder="1" applyAlignment="1">
      <alignment horizontal="center" vertical="center" wrapText="1"/>
    </xf>
    <xf numFmtId="0" fontId="43" fillId="17" borderId="7" xfId="0" applyFont="1" applyFill="1" applyBorder="1" applyAlignment="1">
      <alignment horizontal="center" vertical="center"/>
    </xf>
    <xf numFmtId="0" fontId="44" fillId="17" borderId="7" xfId="0" applyFont="1" applyFill="1" applyBorder="1" applyAlignment="1">
      <alignment horizontal="center" vertical="center"/>
    </xf>
    <xf numFmtId="0" fontId="4" fillId="2" borderId="40"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36" fillId="15" borderId="5" xfId="0" applyFont="1" applyFill="1" applyBorder="1" applyAlignment="1">
      <alignment horizontal="center" vertical="center"/>
    </xf>
    <xf numFmtId="0" fontId="36" fillId="15" borderId="1" xfId="0" applyFont="1" applyFill="1" applyBorder="1" applyAlignment="1">
      <alignment horizontal="center" vertical="center"/>
    </xf>
    <xf numFmtId="0" fontId="36" fillId="15" borderId="6" xfId="0" applyFont="1" applyFill="1" applyBorder="1" applyAlignment="1">
      <alignment horizontal="center" vertical="center"/>
    </xf>
    <xf numFmtId="0" fontId="3" fillId="16" borderId="2" xfId="0" applyFont="1" applyFill="1" applyBorder="1" applyAlignment="1">
      <alignment horizontal="center" vertical="center" wrapText="1"/>
    </xf>
    <xf numFmtId="0" fontId="3" fillId="16" borderId="3" xfId="0" applyFont="1" applyFill="1" applyBorder="1" applyAlignment="1">
      <alignment horizontal="center" vertical="center" wrapText="1"/>
    </xf>
    <xf numFmtId="0" fontId="3" fillId="16" borderId="4" xfId="0" applyFont="1" applyFill="1" applyBorder="1" applyAlignment="1">
      <alignment horizontal="center" vertical="center" wrapText="1"/>
    </xf>
    <xf numFmtId="0" fontId="3" fillId="16" borderId="2" xfId="0" applyFont="1" applyFill="1" applyBorder="1" applyAlignment="1">
      <alignment horizontal="center" vertical="center"/>
    </xf>
    <xf numFmtId="0" fontId="3" fillId="16" borderId="3" xfId="0" applyFont="1" applyFill="1" applyBorder="1" applyAlignment="1">
      <alignment horizontal="center" vertical="center"/>
    </xf>
    <xf numFmtId="0" fontId="3" fillId="16" borderId="42" xfId="0" applyFont="1" applyFill="1" applyBorder="1" applyAlignment="1">
      <alignment horizontal="center" vertical="center"/>
    </xf>
    <xf numFmtId="0" fontId="3" fillId="16" borderId="41" xfId="0" applyFont="1" applyFill="1" applyBorder="1" applyAlignment="1">
      <alignment horizontal="center" vertical="center"/>
    </xf>
    <xf numFmtId="0" fontId="16" fillId="15" borderId="245" xfId="0" applyFont="1" applyFill="1" applyBorder="1" applyAlignment="1">
      <alignment horizontal="center" vertical="center" wrapText="1"/>
    </xf>
    <xf numFmtId="0" fontId="3" fillId="17" borderId="40" xfId="0" applyFont="1" applyFill="1" applyBorder="1" applyAlignment="1">
      <alignment horizontal="center" vertical="center" wrapText="1"/>
    </xf>
    <xf numFmtId="0" fontId="3" fillId="17" borderId="42" xfId="0" applyFont="1" applyFill="1" applyBorder="1" applyAlignment="1">
      <alignment horizontal="center" vertical="center" wrapText="1"/>
    </xf>
    <xf numFmtId="0" fontId="3" fillId="17" borderId="19" xfId="0" applyFont="1" applyFill="1" applyBorder="1" applyAlignment="1">
      <alignment horizontal="center" vertical="center" wrapText="1"/>
    </xf>
    <xf numFmtId="0" fontId="3" fillId="17" borderId="0" xfId="0" applyFont="1" applyFill="1" applyAlignment="1">
      <alignment horizontal="center" vertical="center" wrapText="1"/>
    </xf>
    <xf numFmtId="0" fontId="4" fillId="17" borderId="245" xfId="0" applyFont="1" applyFill="1" applyBorder="1" applyAlignment="1">
      <alignment horizontal="center" vertical="center" wrapText="1"/>
    </xf>
    <xf numFmtId="0" fontId="4" fillId="17" borderId="261" xfId="0" applyFont="1" applyFill="1" applyBorder="1" applyAlignment="1">
      <alignment horizontal="center" vertical="center" wrapText="1"/>
    </xf>
    <xf numFmtId="0" fontId="4" fillId="17" borderId="262" xfId="0" applyFont="1" applyFill="1" applyBorder="1" applyAlignment="1">
      <alignment horizontal="center" vertical="center" wrapText="1"/>
    </xf>
    <xf numFmtId="0" fontId="4" fillId="17" borderId="263" xfId="0" applyFont="1" applyFill="1" applyBorder="1" applyAlignment="1">
      <alignment horizontal="center" vertical="center" wrapText="1"/>
    </xf>
    <xf numFmtId="0" fontId="4" fillId="16" borderId="259" xfId="0" applyFont="1" applyFill="1" applyBorder="1" applyAlignment="1">
      <alignment horizontal="center" vertical="center" wrapText="1"/>
    </xf>
    <xf numFmtId="0" fontId="4" fillId="16" borderId="260" xfId="0" applyFont="1" applyFill="1" applyBorder="1" applyAlignment="1">
      <alignment horizontal="center" vertical="center" wrapText="1"/>
    </xf>
    <xf numFmtId="0" fontId="4" fillId="2" borderId="310" xfId="0" applyFont="1" applyFill="1" applyBorder="1" applyAlignment="1">
      <alignment horizontal="center" vertical="center" wrapText="1"/>
    </xf>
    <xf numFmtId="0" fontId="4" fillId="2" borderId="311" xfId="0" applyFont="1" applyFill="1" applyBorder="1" applyAlignment="1">
      <alignment horizontal="center" vertical="center" wrapText="1"/>
    </xf>
    <xf numFmtId="0" fontId="4" fillId="17" borderId="8" xfId="0" applyFont="1" applyFill="1" applyBorder="1" applyAlignment="1">
      <alignment horizontal="center" vertical="center" wrapText="1"/>
    </xf>
    <xf numFmtId="0" fontId="4" fillId="17" borderId="10" xfId="0" applyFont="1" applyFill="1" applyBorder="1" applyAlignment="1">
      <alignment horizontal="center" vertical="center" wrapText="1"/>
    </xf>
    <xf numFmtId="0" fontId="3" fillId="17" borderId="2" xfId="0" applyFont="1" applyFill="1" applyBorder="1" applyAlignment="1">
      <alignment horizontal="center" vertical="center"/>
    </xf>
    <xf numFmtId="0" fontId="3" fillId="17" borderId="3" xfId="0" applyFont="1" applyFill="1" applyBorder="1" applyAlignment="1">
      <alignment horizontal="center" vertical="center"/>
    </xf>
    <xf numFmtId="0" fontId="3" fillId="17" borderId="4" xfId="0" applyFont="1" applyFill="1" applyBorder="1" applyAlignment="1">
      <alignment horizontal="center" vertical="center"/>
    </xf>
    <xf numFmtId="0" fontId="1" fillId="2" borderId="68" xfId="0" applyFont="1" applyFill="1" applyBorder="1" applyAlignment="1">
      <alignment horizontal="center" vertical="center" wrapText="1"/>
    </xf>
    <xf numFmtId="0" fontId="1" fillId="2" borderId="63"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20" xfId="0" applyFont="1" applyFill="1" applyBorder="1" applyAlignment="1">
      <alignment horizontal="center" vertical="center" wrapText="1"/>
    </xf>
    <xf numFmtId="0" fontId="6" fillId="2" borderId="150" xfId="0" applyFont="1" applyFill="1" applyBorder="1" applyAlignment="1" applyProtection="1">
      <alignment horizontal="center" vertical="center" wrapText="1"/>
      <protection locked="0"/>
    </xf>
    <xf numFmtId="0" fontId="6" fillId="2" borderId="59" xfId="0" applyFont="1" applyFill="1" applyBorder="1" applyAlignment="1" applyProtection="1">
      <alignment horizontal="center" vertical="center" wrapText="1"/>
      <protection locked="0"/>
    </xf>
    <xf numFmtId="0" fontId="36" fillId="15" borderId="300" xfId="0" applyFont="1" applyFill="1" applyBorder="1" applyAlignment="1">
      <alignment horizontal="center" vertical="center"/>
    </xf>
    <xf numFmtId="0" fontId="36" fillId="15" borderId="128" xfId="0" applyFont="1" applyFill="1" applyBorder="1" applyAlignment="1">
      <alignment horizontal="center" vertical="center"/>
    </xf>
    <xf numFmtId="0" fontId="36" fillId="15" borderId="0" xfId="0" applyFont="1" applyFill="1" applyAlignment="1">
      <alignment horizontal="center" vertical="center"/>
    </xf>
    <xf numFmtId="0" fontId="36" fillId="15" borderId="20" xfId="0" applyFont="1" applyFill="1" applyBorder="1" applyAlignment="1">
      <alignment horizontal="center" vertical="center"/>
    </xf>
    <xf numFmtId="0" fontId="36" fillId="15" borderId="301" xfId="0" applyFont="1" applyFill="1" applyBorder="1" applyAlignment="1">
      <alignment horizontal="center" vertical="center"/>
    </xf>
    <xf numFmtId="0" fontId="36" fillId="15" borderId="233" xfId="0" applyFont="1" applyFill="1" applyBorder="1" applyAlignment="1">
      <alignment horizontal="center" vertical="center"/>
    </xf>
    <xf numFmtId="0" fontId="36" fillId="15" borderId="226" xfId="0" applyFont="1" applyFill="1" applyBorder="1" applyAlignment="1">
      <alignment horizontal="center" vertical="center"/>
    </xf>
    <xf numFmtId="0" fontId="4" fillId="17" borderId="45" xfId="0" applyFont="1" applyFill="1" applyBorder="1" applyAlignment="1">
      <alignment horizontal="center" vertical="center" wrapText="1"/>
    </xf>
    <xf numFmtId="0" fontId="4" fillId="16" borderId="40" xfId="0" applyFont="1" applyFill="1" applyBorder="1" applyAlignment="1">
      <alignment horizontal="center" vertical="center" wrapText="1"/>
    </xf>
    <xf numFmtId="0" fontId="4" fillId="16" borderId="41" xfId="0" applyFont="1" applyFill="1" applyBorder="1" applyAlignment="1">
      <alignment horizontal="center" vertical="center" wrapText="1"/>
    </xf>
    <xf numFmtId="0" fontId="4" fillId="16" borderId="19" xfId="0" applyFont="1" applyFill="1" applyBorder="1" applyAlignment="1">
      <alignment horizontal="center" vertical="center" wrapText="1"/>
    </xf>
    <xf numFmtId="0" fontId="4" fillId="16" borderId="20" xfId="0" applyFont="1" applyFill="1" applyBorder="1" applyAlignment="1">
      <alignment horizontal="center" vertical="center" wrapText="1"/>
    </xf>
    <xf numFmtId="0" fontId="6" fillId="2" borderId="286" xfId="0" applyFont="1" applyFill="1" applyBorder="1" applyAlignment="1" applyProtection="1">
      <alignment horizontal="center" vertical="center" wrapText="1"/>
      <protection locked="0"/>
    </xf>
    <xf numFmtId="0" fontId="6" fillId="2" borderId="98" xfId="0" applyFont="1" applyFill="1" applyBorder="1" applyAlignment="1" applyProtection="1">
      <alignment horizontal="center" vertical="center" wrapText="1"/>
      <protection locked="0"/>
    </xf>
    <xf numFmtId="0" fontId="6" fillId="2" borderId="245" xfId="0" applyFont="1" applyFill="1" applyBorder="1" applyAlignment="1" applyProtection="1">
      <alignment horizontal="center" vertical="center" wrapText="1"/>
      <protection locked="0"/>
    </xf>
    <xf numFmtId="0" fontId="4" fillId="2" borderId="58" xfId="0" applyFont="1" applyFill="1" applyBorder="1" applyAlignment="1">
      <alignment horizontal="center" vertical="center" wrapText="1"/>
    </xf>
    <xf numFmtId="0" fontId="4" fillId="2" borderId="59" xfId="0" applyFont="1" applyFill="1" applyBorder="1" applyAlignment="1">
      <alignment horizontal="center" vertical="center" wrapText="1"/>
    </xf>
    <xf numFmtId="0" fontId="19" fillId="2" borderId="58" xfId="0" applyFont="1" applyFill="1" applyBorder="1" applyAlignment="1">
      <alignment horizontal="center" vertical="center" wrapText="1"/>
    </xf>
    <xf numFmtId="0" fontId="19" fillId="2" borderId="59"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6" fillId="3" borderId="59" xfId="0" applyFont="1" applyFill="1" applyBorder="1" applyAlignment="1">
      <alignment horizontal="center" vertical="center" wrapText="1"/>
    </xf>
    <xf numFmtId="0" fontId="4" fillId="2" borderId="150" xfId="0" applyFont="1" applyFill="1" applyBorder="1" applyAlignment="1">
      <alignment horizontal="center" vertical="center" wrapText="1"/>
    </xf>
    <xf numFmtId="0" fontId="19" fillId="2" borderId="150" xfId="0" applyFont="1" applyFill="1" applyBorder="1" applyAlignment="1">
      <alignment horizontal="center" vertical="center" wrapText="1"/>
    </xf>
    <xf numFmtId="0" fontId="6" fillId="3" borderId="150"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11" fillId="2" borderId="59" xfId="0" applyFont="1" applyFill="1" applyBorder="1" applyAlignment="1">
      <alignment horizontal="center" vertical="center" wrapText="1"/>
    </xf>
    <xf numFmtId="0" fontId="6" fillId="3" borderId="150" xfId="0" applyFont="1" applyFill="1" applyBorder="1" applyAlignment="1">
      <alignment horizontal="center" vertical="center"/>
    </xf>
    <xf numFmtId="0" fontId="6" fillId="3" borderId="59" xfId="0" applyFont="1" applyFill="1" applyBorder="1" applyAlignment="1">
      <alignment horizontal="center" vertical="center"/>
    </xf>
    <xf numFmtId="0" fontId="5" fillId="2" borderId="150"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8" fillId="18" borderId="19" xfId="0" applyFont="1" applyFill="1" applyBorder="1" applyAlignment="1">
      <alignment horizontal="center" vertical="center" wrapText="1"/>
    </xf>
    <xf numFmtId="0" fontId="38" fillId="18" borderId="0" xfId="0" applyFont="1" applyFill="1" applyAlignment="1">
      <alignment horizontal="center" vertical="center" wrapText="1"/>
    </xf>
    <xf numFmtId="0" fontId="38" fillId="18" borderId="5" xfId="0" applyFont="1" applyFill="1" applyBorder="1" applyAlignment="1">
      <alignment horizontal="center" vertical="center" wrapText="1"/>
    </xf>
    <xf numFmtId="0" fontId="38" fillId="18" borderId="1" xfId="0" applyFont="1" applyFill="1" applyBorder="1" applyAlignment="1">
      <alignment horizontal="center" vertical="center" wrapText="1"/>
    </xf>
    <xf numFmtId="0" fontId="40" fillId="19" borderId="8" xfId="2" applyFont="1" applyFill="1" applyBorder="1" applyAlignment="1">
      <alignment horizontal="center" vertical="center" wrapText="1"/>
    </xf>
    <xf numFmtId="0" fontId="40" fillId="19" borderId="9" xfId="2" applyFont="1" applyFill="1" applyBorder="1" applyAlignment="1">
      <alignment horizontal="center" vertical="center" wrapText="1"/>
    </xf>
    <xf numFmtId="0" fontId="40" fillId="19" borderId="8" xfId="0" applyFont="1" applyFill="1" applyBorder="1" applyAlignment="1">
      <alignment horizontal="center" vertical="center" wrapText="1"/>
    </xf>
    <xf numFmtId="0" fontId="40" fillId="19" borderId="9" xfId="0" applyFont="1" applyFill="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150" xfId="0" applyFont="1" applyBorder="1" applyAlignment="1">
      <alignment horizontal="center" vertical="center" wrapText="1"/>
    </xf>
    <xf numFmtId="0" fontId="35" fillId="15" borderId="19" xfId="0" applyFont="1" applyFill="1" applyBorder="1" applyAlignment="1">
      <alignment horizontal="center" vertical="center"/>
    </xf>
    <xf numFmtId="0" fontId="35" fillId="15" borderId="0" xfId="0" applyFont="1" applyFill="1" applyAlignment="1">
      <alignment horizontal="center" vertical="center"/>
    </xf>
    <xf numFmtId="0" fontId="35" fillId="15" borderId="282" xfId="0" applyFont="1" applyFill="1" applyBorder="1" applyAlignment="1">
      <alignment horizontal="center" vertical="center"/>
    </xf>
    <xf numFmtId="0" fontId="35" fillId="15" borderId="5" xfId="0" applyFont="1" applyFill="1" applyBorder="1" applyAlignment="1">
      <alignment horizontal="center" vertical="center"/>
    </xf>
    <xf numFmtId="0" fontId="35" fillId="15" borderId="1" xfId="0" applyFont="1" applyFill="1" applyBorder="1" applyAlignment="1">
      <alignment horizontal="center" vertical="center"/>
    </xf>
    <xf numFmtId="0" fontId="35" fillId="15" borderId="27" xfId="0" applyFont="1" applyFill="1" applyBorder="1" applyAlignment="1">
      <alignment horizontal="center" vertical="center"/>
    </xf>
    <xf numFmtId="0" fontId="4" fillId="17" borderId="41" xfId="0" applyFont="1" applyFill="1" applyBorder="1" applyAlignment="1">
      <alignment horizontal="center" vertical="center" wrapText="1"/>
    </xf>
    <xf numFmtId="0" fontId="4" fillId="17" borderId="47" xfId="0" applyFont="1" applyFill="1" applyBorder="1" applyAlignment="1">
      <alignment horizontal="center" vertical="center" wrapText="1"/>
    </xf>
    <xf numFmtId="0" fontId="4" fillId="17" borderId="30" xfId="0" applyFont="1" applyFill="1" applyBorder="1" applyAlignment="1">
      <alignment horizontal="center" vertical="center" wrapText="1"/>
    </xf>
    <xf numFmtId="0" fontId="4" fillId="17" borderId="258" xfId="0" applyFont="1" applyFill="1" applyBorder="1" applyAlignment="1">
      <alignment horizontal="center" vertical="center" wrapText="1"/>
    </xf>
    <xf numFmtId="0" fontId="4" fillId="17" borderId="105" xfId="0" applyFont="1" applyFill="1" applyBorder="1" applyAlignment="1">
      <alignment horizontal="center" vertical="center" wrapText="1"/>
    </xf>
    <xf numFmtId="0" fontId="6" fillId="2" borderId="243" xfId="0" applyFont="1" applyFill="1" applyBorder="1" applyAlignment="1" applyProtection="1">
      <alignment horizontal="center" vertical="center" wrapText="1"/>
      <protection locked="0"/>
    </xf>
    <xf numFmtId="0" fontId="6" fillId="2" borderId="204" xfId="0" applyFont="1" applyFill="1" applyBorder="1" applyAlignment="1" applyProtection="1">
      <alignment horizontal="center" vertical="center" wrapText="1"/>
      <protection locked="0"/>
    </xf>
    <xf numFmtId="1" fontId="2" fillId="3" borderId="0" xfId="0" applyNumberFormat="1" applyFont="1" applyFill="1" applyAlignment="1">
      <alignment horizontal="center" vertical="center"/>
    </xf>
    <xf numFmtId="0" fontId="6" fillId="2" borderId="0" xfId="0" applyFont="1" applyFill="1" applyAlignment="1" applyProtection="1">
      <alignment horizontal="center" vertical="center" wrapText="1"/>
      <protection locked="0"/>
    </xf>
    <xf numFmtId="0" fontId="6" fillId="3" borderId="0" xfId="0" applyFont="1" applyFill="1" applyAlignment="1">
      <alignment horizontal="center" vertical="center" wrapText="1"/>
    </xf>
    <xf numFmtId="0" fontId="11" fillId="2" borderId="0" xfId="0" applyFont="1" applyFill="1" applyAlignment="1">
      <alignment horizontal="center" vertical="center" wrapText="1"/>
    </xf>
    <xf numFmtId="0" fontId="6" fillId="3" borderId="0" xfId="0" applyFont="1" applyFill="1" applyAlignment="1">
      <alignment horizontal="center" vertical="center"/>
    </xf>
    <xf numFmtId="0" fontId="6" fillId="0" borderId="0" xfId="0" applyFont="1" applyAlignment="1">
      <alignment horizontal="center" vertical="center" wrapText="1"/>
    </xf>
    <xf numFmtId="0" fontId="4" fillId="2" borderId="0" xfId="0" applyFont="1" applyFill="1" applyAlignment="1">
      <alignment horizontal="center" vertical="center" wrapText="1"/>
    </xf>
    <xf numFmtId="0" fontId="5" fillId="2" borderId="0" xfId="0" applyFont="1" applyFill="1" applyAlignment="1">
      <alignment horizontal="center" vertical="center" wrapText="1"/>
    </xf>
    <xf numFmtId="0" fontId="6" fillId="2" borderId="20" xfId="0" applyFont="1" applyFill="1" applyBorder="1" applyAlignment="1" applyProtection="1">
      <alignment horizontal="center" vertical="center" wrapText="1"/>
      <protection locked="0"/>
    </xf>
    <xf numFmtId="0" fontId="6" fillId="0" borderId="245" xfId="0" applyFont="1" applyBorder="1" applyAlignment="1">
      <alignment horizontal="center" vertical="center" wrapText="1"/>
    </xf>
    <xf numFmtId="1" fontId="6" fillId="3" borderId="245" xfId="0" applyNumberFormat="1" applyFont="1" applyFill="1" applyBorder="1" applyAlignment="1">
      <alignment horizontal="center" vertical="center" wrapText="1"/>
    </xf>
    <xf numFmtId="0" fontId="1" fillId="2" borderId="245" xfId="0" applyFont="1" applyFill="1" applyBorder="1" applyAlignment="1">
      <alignment horizontal="center" vertical="center" wrapText="1"/>
    </xf>
    <xf numFmtId="0" fontId="1" fillId="2" borderId="65" xfId="0" applyFont="1" applyFill="1" applyBorder="1" applyAlignment="1">
      <alignment horizontal="center" vertical="center" wrapText="1"/>
    </xf>
    <xf numFmtId="0" fontId="1" fillId="2" borderId="128" xfId="0" applyFont="1" applyFill="1" applyBorder="1" applyAlignment="1">
      <alignment horizontal="center" vertical="center" wrapText="1"/>
    </xf>
    <xf numFmtId="0" fontId="1" fillId="2" borderId="286" xfId="0" applyFont="1" applyFill="1" applyBorder="1" applyAlignment="1">
      <alignment horizontal="center" vertical="center" wrapText="1"/>
    </xf>
    <xf numFmtId="0" fontId="1" fillId="2" borderId="256" xfId="0" applyFont="1" applyFill="1" applyBorder="1" applyAlignment="1">
      <alignment horizontal="center" vertical="center" wrapText="1"/>
    </xf>
    <xf numFmtId="0" fontId="1" fillId="2" borderId="94"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2" borderId="87" xfId="0" applyFont="1" applyFill="1" applyBorder="1" applyAlignment="1">
      <alignment horizontal="center" vertical="center" wrapText="1"/>
    </xf>
    <xf numFmtId="0" fontId="1" fillId="2" borderId="98" xfId="0" applyFont="1" applyFill="1" applyBorder="1" applyAlignment="1">
      <alignment horizontal="center" vertical="center" wrapText="1"/>
    </xf>
    <xf numFmtId="0" fontId="36" fillId="15" borderId="67" xfId="0" applyFont="1" applyFill="1" applyBorder="1" applyAlignment="1">
      <alignment horizontal="center" vertical="center"/>
    </xf>
    <xf numFmtId="0" fontId="35" fillId="15" borderId="56" xfId="0" applyFont="1" applyFill="1" applyBorder="1" applyAlignment="1">
      <alignment horizontal="center" vertical="center"/>
    </xf>
    <xf numFmtId="0" fontId="3" fillId="16" borderId="4" xfId="0" applyFont="1" applyFill="1" applyBorder="1" applyAlignment="1">
      <alignment horizontal="center" vertical="center"/>
    </xf>
    <xf numFmtId="0" fontId="9" fillId="2" borderId="245" xfId="0" applyFont="1" applyFill="1" applyBorder="1" applyAlignment="1">
      <alignment horizontal="center" vertical="center" wrapText="1"/>
    </xf>
    <xf numFmtId="0" fontId="3" fillId="17" borderId="41" xfId="0" applyFont="1" applyFill="1" applyBorder="1" applyAlignment="1">
      <alignment horizontal="center" vertical="center" wrapText="1"/>
    </xf>
    <xf numFmtId="0" fontId="3" fillId="17" borderId="20" xfId="0" applyFont="1" applyFill="1" applyBorder="1" applyAlignment="1">
      <alignment horizontal="center" vertical="center" wrapText="1"/>
    </xf>
    <xf numFmtId="0" fontId="4" fillId="17" borderId="40" xfId="0" applyFont="1" applyFill="1" applyBorder="1" applyAlignment="1">
      <alignment horizontal="center" vertical="center" wrapText="1"/>
    </xf>
    <xf numFmtId="0" fontId="4" fillId="17" borderId="19" xfId="0" applyFont="1" applyFill="1" applyBorder="1" applyAlignment="1">
      <alignment horizontal="center" vertical="center" wrapText="1"/>
    </xf>
    <xf numFmtId="0" fontId="4" fillId="17" borderId="20" xfId="0" applyFont="1" applyFill="1" applyBorder="1" applyAlignment="1">
      <alignment horizontal="center" vertical="center" wrapText="1"/>
    </xf>
    <xf numFmtId="0" fontId="32" fillId="7" borderId="150" xfId="0" applyFont="1" applyFill="1" applyBorder="1" applyAlignment="1">
      <alignment horizontal="center" vertical="center" wrapText="1"/>
    </xf>
    <xf numFmtId="0" fontId="32" fillId="7" borderId="59" xfId="0" applyFont="1" applyFill="1" applyBorder="1" applyAlignment="1">
      <alignment horizontal="center" vertical="center" wrapText="1"/>
    </xf>
    <xf numFmtId="0" fontId="20" fillId="0" borderId="150" xfId="0" applyFont="1" applyBorder="1" applyAlignment="1">
      <alignment horizontal="center" vertical="center" wrapText="1"/>
    </xf>
    <xf numFmtId="0" fontId="20" fillId="0" borderId="59" xfId="0" applyFont="1" applyBorder="1" applyAlignment="1">
      <alignment horizontal="center" vertical="center" wrapText="1"/>
    </xf>
    <xf numFmtId="0" fontId="16" fillId="15" borderId="40" xfId="0" applyFont="1" applyFill="1" applyBorder="1" applyAlignment="1">
      <alignment horizontal="center" vertical="center" wrapText="1"/>
    </xf>
    <xf numFmtId="0" fontId="16" fillId="15" borderId="41" xfId="0" applyFont="1" applyFill="1" applyBorder="1" applyAlignment="1">
      <alignment horizontal="center" vertical="center" wrapText="1"/>
    </xf>
    <xf numFmtId="0" fontId="16" fillId="15" borderId="19" xfId="0" applyFont="1" applyFill="1" applyBorder="1" applyAlignment="1">
      <alignment horizontal="center" vertical="center" wrapText="1"/>
    </xf>
    <xf numFmtId="0" fontId="16" fillId="15" borderId="20" xfId="0" applyFont="1" applyFill="1" applyBorder="1" applyAlignment="1">
      <alignment horizontal="center" vertical="center" wrapText="1"/>
    </xf>
    <xf numFmtId="0" fontId="4" fillId="17" borderId="42" xfId="0" applyFont="1" applyFill="1" applyBorder="1" applyAlignment="1">
      <alignment horizontal="center" vertical="center" wrapText="1"/>
    </xf>
    <xf numFmtId="0" fontId="4" fillId="17" borderId="0" xfId="0" applyFont="1" applyFill="1" applyAlignment="1">
      <alignment horizontal="center" vertical="center" wrapText="1"/>
    </xf>
    <xf numFmtId="0" fontId="11" fillId="15" borderId="150" xfId="0" applyFont="1" applyFill="1" applyBorder="1" applyAlignment="1">
      <alignment horizontal="center" vertical="center" wrapText="1"/>
    </xf>
    <xf numFmtId="0" fontId="11" fillId="15" borderId="59" xfId="0" applyFont="1" applyFill="1" applyBorder="1" applyAlignment="1">
      <alignment horizontal="center" vertical="center" wrapText="1"/>
    </xf>
    <xf numFmtId="0" fontId="6" fillId="3" borderId="65" xfId="0" applyFont="1" applyFill="1" applyBorder="1" applyAlignment="1">
      <alignment horizontal="center" vertical="center" wrapText="1"/>
    </xf>
    <xf numFmtId="0" fontId="6" fillId="3" borderId="62"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7" xfId="0" applyFont="1" applyBorder="1" applyAlignment="1">
      <alignment horizontal="center" vertical="center"/>
    </xf>
    <xf numFmtId="0" fontId="6" fillId="2" borderId="7" xfId="0"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wrapText="1"/>
    </xf>
    <xf numFmtId="0" fontId="19" fillId="2" borderId="7" xfId="0" applyFont="1" applyFill="1" applyBorder="1" applyAlignment="1">
      <alignment horizontal="center" vertical="center" wrapText="1"/>
    </xf>
    <xf numFmtId="1" fontId="6"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0" fontId="9" fillId="2" borderId="110" xfId="0" applyFont="1" applyFill="1" applyBorder="1" applyAlignment="1">
      <alignment horizontal="center" vertical="center" wrapText="1"/>
    </xf>
    <xf numFmtId="0" fontId="1" fillId="2" borderId="237" xfId="0" applyFont="1" applyFill="1" applyBorder="1" applyAlignment="1">
      <alignment horizontal="center" vertical="center" wrapText="1"/>
    </xf>
    <xf numFmtId="0" fontId="1" fillId="2" borderId="233" xfId="0" applyFont="1" applyFill="1" applyBorder="1" applyAlignment="1">
      <alignment horizontal="center" vertical="center" wrapText="1"/>
    </xf>
    <xf numFmtId="0" fontId="1" fillId="2" borderId="246" xfId="0" applyFont="1" applyFill="1" applyBorder="1" applyAlignment="1">
      <alignment horizontal="center" vertical="center" wrapText="1"/>
    </xf>
    <xf numFmtId="0" fontId="29" fillId="2" borderId="128" xfId="0" applyFont="1" applyFill="1" applyBorder="1" applyAlignment="1">
      <alignment horizontal="center" vertical="center" wrapText="1"/>
    </xf>
    <xf numFmtId="0" fontId="29" fillId="2" borderId="286" xfId="0" applyFont="1" applyFill="1" applyBorder="1" applyAlignment="1">
      <alignment horizontal="center" vertical="center" wrapText="1"/>
    </xf>
    <xf numFmtId="0" fontId="29" fillId="2" borderId="256"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94" xfId="0" applyFont="1" applyFill="1" applyBorder="1" applyAlignment="1">
      <alignment horizontal="center" vertical="center" wrapText="1"/>
    </xf>
    <xf numFmtId="0" fontId="29" fillId="2" borderId="237" xfId="0" applyFont="1" applyFill="1" applyBorder="1" applyAlignment="1">
      <alignment horizontal="center" vertical="center" wrapText="1"/>
    </xf>
    <xf numFmtId="0" fontId="29" fillId="2" borderId="233" xfId="0" applyFont="1" applyFill="1" applyBorder="1" applyAlignment="1">
      <alignment horizontal="center" vertical="center" wrapText="1"/>
    </xf>
    <xf numFmtId="0" fontId="29" fillId="2" borderId="24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6" fillId="3" borderId="7" xfId="0" applyFont="1" applyFill="1" applyBorder="1" applyAlignment="1">
      <alignment horizontal="center" vertical="center"/>
    </xf>
    <xf numFmtId="0" fontId="6" fillId="2" borderId="289" xfId="0" applyFont="1" applyFill="1" applyBorder="1" applyAlignment="1" applyProtection="1">
      <alignment horizontal="center" vertical="center" wrapText="1"/>
      <protection locked="0"/>
    </xf>
    <xf numFmtId="0" fontId="6" fillId="2" borderId="222" xfId="0" applyFont="1" applyFill="1" applyBorder="1" applyAlignment="1" applyProtection="1">
      <alignment horizontal="center" vertical="center" wrapText="1"/>
      <protection locked="0"/>
    </xf>
    <xf numFmtId="0" fontId="6" fillId="2" borderId="292" xfId="0" applyFont="1" applyFill="1" applyBorder="1" applyAlignment="1" applyProtection="1">
      <alignment horizontal="center" vertical="center" wrapText="1"/>
      <protection locked="0"/>
    </xf>
    <xf numFmtId="0" fontId="5" fillId="2" borderId="7" xfId="0" applyFont="1" applyFill="1" applyBorder="1" applyAlignment="1">
      <alignment horizontal="center" vertical="center" wrapText="1"/>
    </xf>
    <xf numFmtId="0" fontId="17" fillId="7" borderId="7" xfId="0" applyFont="1" applyFill="1" applyBorder="1" applyAlignment="1" applyProtection="1">
      <alignment horizontal="left" vertical="center" wrapText="1"/>
      <protection locked="0"/>
    </xf>
    <xf numFmtId="0" fontId="9" fillId="2" borderId="299" xfId="0" applyFont="1" applyFill="1" applyBorder="1" applyAlignment="1">
      <alignment horizontal="center" vertical="center" wrapText="1"/>
    </xf>
    <xf numFmtId="0" fontId="3" fillId="17" borderId="245" xfId="0" applyFont="1" applyFill="1" applyBorder="1" applyAlignment="1">
      <alignment horizontal="center" vertical="center"/>
    </xf>
    <xf numFmtId="0" fontId="2" fillId="0" borderId="0" xfId="0" applyFont="1" applyAlignment="1">
      <alignment horizontal="center" vertical="center"/>
    </xf>
    <xf numFmtId="0" fontId="35" fillId="15" borderId="63" xfId="0" applyFont="1" applyFill="1" applyBorder="1" applyAlignment="1">
      <alignment horizontal="center" vertical="center"/>
    </xf>
    <xf numFmtId="0" fontId="35" fillId="15" borderId="66" xfId="0" applyFont="1" applyFill="1" applyBorder="1" applyAlignment="1">
      <alignment horizontal="center" vertical="center"/>
    </xf>
    <xf numFmtId="0" fontId="4" fillId="17" borderId="257" xfId="0" applyFont="1" applyFill="1" applyBorder="1" applyAlignment="1">
      <alignment horizontal="center" vertical="center" wrapText="1"/>
    </xf>
    <xf numFmtId="0" fontId="6" fillId="2" borderId="7" xfId="0" applyFont="1" applyFill="1" applyBorder="1" applyAlignment="1" applyProtection="1">
      <alignment horizontal="justify" vertical="center" wrapText="1"/>
      <protection locked="0"/>
    </xf>
    <xf numFmtId="0" fontId="6" fillId="2" borderId="7" xfId="0" applyFont="1" applyFill="1" applyBorder="1" applyAlignment="1">
      <alignment horizontal="center" vertical="center" wrapText="1"/>
    </xf>
    <xf numFmtId="0" fontId="1" fillId="2" borderId="69"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1" fillId="2" borderId="29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228" xfId="0" applyFont="1" applyFill="1" applyBorder="1" applyAlignment="1">
      <alignment horizontal="center" vertical="center" wrapText="1"/>
    </xf>
    <xf numFmtId="0" fontId="6" fillId="3" borderId="213" xfId="0" applyFont="1" applyFill="1" applyBorder="1" applyAlignment="1">
      <alignment horizontal="center" vertical="center"/>
    </xf>
    <xf numFmtId="0" fontId="6" fillId="3" borderId="203" xfId="0" applyFont="1" applyFill="1" applyBorder="1" applyAlignment="1">
      <alignment horizontal="center" vertical="center"/>
    </xf>
    <xf numFmtId="0" fontId="6" fillId="2" borderId="245" xfId="0" applyFont="1" applyFill="1" applyBorder="1" applyAlignment="1" applyProtection="1">
      <alignment horizontal="left" vertical="center" wrapText="1"/>
      <protection locked="0"/>
    </xf>
    <xf numFmtId="1" fontId="2" fillId="3" borderId="150" xfId="0" applyNumberFormat="1" applyFont="1" applyFill="1" applyBorder="1" applyAlignment="1">
      <alignment horizontal="center" vertical="center"/>
    </xf>
    <xf numFmtId="1" fontId="2" fillId="3" borderId="59" xfId="0" applyNumberFormat="1" applyFont="1" applyFill="1" applyBorder="1" applyAlignment="1">
      <alignment horizontal="center" vertical="center"/>
    </xf>
    <xf numFmtId="0" fontId="6" fillId="3" borderId="61" xfId="0" applyFont="1" applyFill="1" applyBorder="1" applyAlignment="1">
      <alignment horizontal="center" vertical="center" wrapText="1"/>
    </xf>
    <xf numFmtId="0" fontId="6" fillId="0" borderId="211" xfId="0" applyFont="1" applyBorder="1" applyAlignment="1">
      <alignment horizontal="center" vertical="center" wrapText="1"/>
    </xf>
    <xf numFmtId="0" fontId="6" fillId="0" borderId="167" xfId="0" applyFont="1" applyBorder="1" applyAlignment="1">
      <alignment horizontal="center" vertical="center" wrapText="1"/>
    </xf>
    <xf numFmtId="0" fontId="6" fillId="0" borderId="180" xfId="0" applyFont="1" applyBorder="1" applyAlignment="1">
      <alignment horizontal="center" vertical="center" wrapText="1"/>
    </xf>
    <xf numFmtId="0" fontId="4" fillId="2" borderId="61" xfId="0" applyFont="1" applyFill="1" applyBorder="1" applyAlignment="1">
      <alignment horizontal="center" vertical="center" wrapText="1"/>
    </xf>
    <xf numFmtId="0" fontId="19" fillId="2" borderId="185" xfId="0" applyFont="1" applyFill="1" applyBorder="1" applyAlignment="1">
      <alignment horizontal="center" vertical="center" wrapText="1"/>
    </xf>
    <xf numFmtId="0" fontId="19" fillId="2" borderId="191" xfId="0" applyFont="1" applyFill="1" applyBorder="1" applyAlignment="1">
      <alignment horizontal="center" vertical="center" wrapText="1"/>
    </xf>
    <xf numFmtId="0" fontId="19" fillId="2" borderId="200" xfId="0" applyFont="1" applyFill="1" applyBorder="1" applyAlignment="1">
      <alignment horizontal="center" vertical="center" wrapText="1"/>
    </xf>
    <xf numFmtId="1" fontId="6" fillId="3" borderId="185" xfId="0" applyNumberFormat="1" applyFont="1" applyFill="1" applyBorder="1" applyAlignment="1">
      <alignment horizontal="center" vertical="center" wrapText="1"/>
    </xf>
    <xf numFmtId="1" fontId="6" fillId="3" borderId="191" xfId="0" applyNumberFormat="1" applyFont="1" applyFill="1" applyBorder="1" applyAlignment="1">
      <alignment horizontal="center" vertical="center" wrapText="1"/>
    </xf>
    <xf numFmtId="1" fontId="6" fillId="3" borderId="200" xfId="0" applyNumberFormat="1" applyFont="1" applyFill="1" applyBorder="1" applyAlignment="1">
      <alignment horizontal="center" vertical="center" wrapText="1"/>
    </xf>
    <xf numFmtId="0" fontId="6" fillId="3" borderId="186" xfId="0" applyFont="1" applyFill="1" applyBorder="1" applyAlignment="1">
      <alignment horizontal="center" vertical="center" wrapText="1"/>
    </xf>
    <xf numFmtId="0" fontId="6" fillId="3" borderId="192" xfId="0" applyFont="1" applyFill="1" applyBorder="1" applyAlignment="1">
      <alignment horizontal="center" vertical="center" wrapText="1"/>
    </xf>
    <xf numFmtId="0" fontId="6" fillId="3" borderId="201" xfId="0" applyFont="1" applyFill="1" applyBorder="1" applyAlignment="1">
      <alignment horizontal="center" vertical="center" wrapText="1"/>
    </xf>
    <xf numFmtId="0" fontId="6" fillId="0" borderId="181" xfId="0" applyFont="1" applyBorder="1" applyAlignment="1">
      <alignment horizontal="center" vertical="center" wrapText="1"/>
    </xf>
    <xf numFmtId="0" fontId="6" fillId="0" borderId="212" xfId="0" applyFont="1" applyBorder="1" applyAlignment="1">
      <alignment horizontal="center" vertical="center"/>
    </xf>
    <xf numFmtId="0" fontId="6" fillId="0" borderId="173" xfId="0" applyFont="1" applyBorder="1" applyAlignment="1">
      <alignment horizontal="center" vertical="center"/>
    </xf>
    <xf numFmtId="0" fontId="6" fillId="3" borderId="171" xfId="0" applyFont="1" applyFill="1" applyBorder="1" applyAlignment="1">
      <alignment horizontal="center" vertical="center" wrapText="1"/>
    </xf>
    <xf numFmtId="0" fontId="6" fillId="3" borderId="154" xfId="0" applyFont="1" applyFill="1" applyBorder="1" applyAlignment="1">
      <alignment horizontal="center" vertical="center" wrapText="1"/>
    </xf>
    <xf numFmtId="0" fontId="6" fillId="3" borderId="173" xfId="0" applyFont="1" applyFill="1" applyBorder="1" applyAlignment="1">
      <alignment horizontal="center" vertical="center" wrapText="1"/>
    </xf>
    <xf numFmtId="1" fontId="2" fillId="3" borderId="265" xfId="0" applyNumberFormat="1" applyFont="1" applyFill="1" applyBorder="1" applyAlignment="1">
      <alignment horizontal="center" vertical="center"/>
    </xf>
    <xf numFmtId="1" fontId="2" fillId="3" borderId="64" xfId="0" applyNumberFormat="1" applyFont="1" applyFill="1" applyBorder="1" applyAlignment="1">
      <alignment horizontal="center" vertical="center"/>
    </xf>
    <xf numFmtId="0" fontId="6" fillId="3" borderId="265" xfId="0" applyFont="1" applyFill="1" applyBorder="1" applyAlignment="1">
      <alignment horizontal="center" vertical="center" wrapText="1"/>
    </xf>
    <xf numFmtId="0" fontId="6" fillId="3" borderId="64" xfId="0" applyFont="1" applyFill="1" applyBorder="1" applyAlignment="1">
      <alignment horizontal="center" vertical="center" wrapText="1"/>
    </xf>
    <xf numFmtId="0" fontId="6" fillId="0" borderId="61" xfId="0" applyFont="1" applyBorder="1" applyAlignment="1">
      <alignment horizontal="center" vertical="center" wrapText="1"/>
    </xf>
    <xf numFmtId="0" fontId="6" fillId="0" borderId="265" xfId="0" applyFont="1" applyBorder="1" applyAlignment="1">
      <alignment horizontal="center" vertical="center" wrapText="1"/>
    </xf>
    <xf numFmtId="0" fontId="6" fillId="0" borderId="64"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265" xfId="0" applyFont="1" applyFill="1" applyBorder="1" applyAlignment="1">
      <alignment horizontal="center" vertical="center" wrapText="1"/>
    </xf>
    <xf numFmtId="0" fontId="11" fillId="2" borderId="64" xfId="0" applyFont="1" applyFill="1" applyBorder="1" applyAlignment="1">
      <alignment horizontal="center" vertical="center" wrapText="1"/>
    </xf>
    <xf numFmtId="0" fontId="6" fillId="2" borderId="123" xfId="0" applyFont="1" applyFill="1" applyBorder="1" applyAlignment="1" applyProtection="1">
      <alignment horizontal="center" vertical="center" wrapText="1"/>
      <protection locked="0"/>
    </xf>
    <xf numFmtId="0" fontId="6" fillId="2" borderId="126" xfId="0" applyFont="1" applyFill="1" applyBorder="1" applyAlignment="1" applyProtection="1">
      <alignment horizontal="center" vertical="center" wrapText="1"/>
      <protection locked="0"/>
    </xf>
    <xf numFmtId="0" fontId="6" fillId="2" borderId="135" xfId="0" applyFont="1" applyFill="1" applyBorder="1" applyAlignment="1" applyProtection="1">
      <alignment horizontal="center" vertical="center" wrapText="1"/>
      <protection locked="0"/>
    </xf>
    <xf numFmtId="0" fontId="6" fillId="2" borderId="138" xfId="0" applyFont="1" applyFill="1" applyBorder="1" applyAlignment="1" applyProtection="1">
      <alignment horizontal="center" vertical="center" wrapText="1"/>
      <protection locked="0"/>
    </xf>
    <xf numFmtId="0" fontId="4" fillId="2" borderId="111" xfId="0" applyFont="1" applyFill="1" applyBorder="1" applyAlignment="1">
      <alignment horizontal="center" vertical="center" wrapText="1"/>
    </xf>
    <xf numFmtId="0" fontId="4" fillId="2" borderId="92" xfId="0" applyFont="1" applyFill="1" applyBorder="1" applyAlignment="1">
      <alignment horizontal="center" vertical="center" wrapText="1"/>
    </xf>
    <xf numFmtId="0" fontId="6" fillId="2" borderId="120"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4" fillId="2" borderId="102"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101" xfId="0" applyFont="1" applyFill="1" applyBorder="1" applyAlignment="1">
      <alignment horizontal="center" vertical="center" wrapText="1"/>
    </xf>
    <xf numFmtId="0" fontId="6" fillId="0" borderId="266" xfId="0" applyFont="1" applyBorder="1" applyAlignment="1">
      <alignment horizontal="center" vertical="center" wrapText="1"/>
    </xf>
    <xf numFmtId="0" fontId="6" fillId="0" borderId="267" xfId="0" applyFont="1" applyBorder="1" applyAlignment="1">
      <alignment horizontal="center" vertical="center" wrapText="1"/>
    </xf>
    <xf numFmtId="0" fontId="4" fillId="2" borderId="265" xfId="0" applyFont="1" applyFill="1" applyBorder="1" applyAlignment="1">
      <alignment horizontal="center" vertical="center" wrapText="1"/>
    </xf>
    <xf numFmtId="0" fontId="4" fillId="2" borderId="64" xfId="0" applyFont="1" applyFill="1" applyBorder="1" applyAlignment="1">
      <alignment horizontal="center" vertical="center" wrapText="1"/>
    </xf>
    <xf numFmtId="0" fontId="6" fillId="0" borderId="176" xfId="0" applyFont="1" applyBorder="1" applyAlignment="1">
      <alignment horizontal="center" vertical="center"/>
    </xf>
    <xf numFmtId="0" fontId="4" fillId="2" borderId="106" xfId="0" applyFont="1" applyFill="1" applyBorder="1" applyAlignment="1">
      <alignment horizontal="center" vertical="center" wrapText="1"/>
    </xf>
    <xf numFmtId="0" fontId="11" fillId="2" borderId="176" xfId="0" applyFont="1" applyFill="1" applyBorder="1" applyAlignment="1">
      <alignment horizontal="center" vertical="center" wrapText="1"/>
    </xf>
    <xf numFmtId="0" fontId="6" fillId="3" borderId="37"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6" fillId="0" borderId="101" xfId="0" applyFont="1" applyBorder="1" applyAlignment="1">
      <alignment horizontal="center" vertical="center"/>
    </xf>
    <xf numFmtId="0" fontId="2" fillId="2" borderId="8" xfId="0" applyFont="1" applyFill="1" applyBorder="1" applyAlignment="1" applyProtection="1">
      <alignment horizontal="center" vertical="center" wrapText="1"/>
      <protection locked="0"/>
    </xf>
    <xf numFmtId="0" fontId="2" fillId="2" borderId="30" xfId="0" applyFont="1" applyFill="1" applyBorder="1" applyAlignment="1" applyProtection="1">
      <alignment horizontal="center" vertical="center" wrapText="1"/>
      <protection locked="0"/>
    </xf>
    <xf numFmtId="0" fontId="2" fillId="2" borderId="157" xfId="0" applyFont="1" applyFill="1" applyBorder="1" applyAlignment="1" applyProtection="1">
      <alignment horizontal="center" vertical="center" wrapText="1"/>
      <protection locked="0"/>
    </xf>
    <xf numFmtId="0" fontId="2" fillId="2" borderId="264" xfId="0" applyFont="1" applyFill="1" applyBorder="1" applyAlignment="1" applyProtection="1">
      <alignment horizontal="center" vertical="center" wrapText="1"/>
      <protection locked="0"/>
    </xf>
    <xf numFmtId="0" fontId="6" fillId="2" borderId="221" xfId="0" applyFont="1" applyFill="1" applyBorder="1" applyAlignment="1" applyProtection="1">
      <alignment horizontal="center" vertical="center" wrapText="1"/>
      <protection locked="0"/>
    </xf>
    <xf numFmtId="0" fontId="6" fillId="2" borderId="223" xfId="0" applyFont="1" applyFill="1" applyBorder="1" applyAlignment="1" applyProtection="1">
      <alignment horizontal="center" vertical="center" wrapText="1"/>
      <protection locked="0"/>
    </xf>
    <xf numFmtId="0" fontId="6" fillId="2" borderId="224" xfId="0" applyFont="1" applyFill="1" applyBorder="1" applyAlignment="1" applyProtection="1">
      <alignment horizontal="center" vertical="center" wrapText="1"/>
      <protection locked="0"/>
    </xf>
    <xf numFmtId="0" fontId="6" fillId="2" borderId="225" xfId="0" applyFont="1" applyFill="1" applyBorder="1" applyAlignment="1" applyProtection="1">
      <alignment horizontal="center" vertical="center" wrapText="1"/>
      <protection locked="0"/>
    </xf>
    <xf numFmtId="0" fontId="6" fillId="2" borderId="276" xfId="0" applyFont="1" applyFill="1" applyBorder="1" applyAlignment="1" applyProtection="1">
      <alignment horizontal="center" vertical="center" wrapText="1"/>
      <protection locked="0"/>
    </xf>
    <xf numFmtId="0" fontId="20" fillId="0" borderId="8"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2" borderId="202" xfId="0" applyFont="1" applyFill="1" applyBorder="1" applyAlignment="1" applyProtection="1">
      <alignment horizontal="center" vertical="center" wrapText="1"/>
      <protection locked="0"/>
    </xf>
    <xf numFmtId="0" fontId="6" fillId="2" borderId="145"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47" xfId="0" applyFont="1" applyFill="1" applyBorder="1" applyAlignment="1" applyProtection="1">
      <alignment horizontal="center" vertical="center" wrapText="1"/>
      <protection locked="0"/>
    </xf>
    <xf numFmtId="0" fontId="20" fillId="7" borderId="8" xfId="0" applyFont="1" applyFill="1" applyBorder="1" applyAlignment="1" applyProtection="1">
      <alignment vertical="center" wrapText="1"/>
      <protection locked="0"/>
    </xf>
    <xf numFmtId="0" fontId="20" fillId="7" borderId="30" xfId="0" applyFont="1" applyFill="1" applyBorder="1" applyAlignment="1" applyProtection="1">
      <alignment vertical="center" wrapText="1"/>
      <protection locked="0"/>
    </xf>
    <xf numFmtId="0" fontId="20" fillId="7" borderId="268" xfId="0" applyFont="1" applyFill="1" applyBorder="1" applyAlignment="1" applyProtection="1">
      <alignment horizontal="center" vertical="center" wrapText="1"/>
      <protection locked="0"/>
    </xf>
    <xf numFmtId="0" fontId="20" fillId="7" borderId="9"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20" fillId="0" borderId="158" xfId="0" applyFont="1" applyBorder="1" applyAlignment="1" applyProtection="1">
      <alignment horizontal="center" vertical="center" wrapText="1"/>
      <protection locked="0"/>
    </xf>
    <xf numFmtId="0" fontId="2" fillId="2" borderId="158" xfId="0" applyFont="1" applyFill="1" applyBorder="1" applyAlignment="1" applyProtection="1">
      <alignment horizontal="center" vertical="center" wrapText="1"/>
      <protection locked="0"/>
    </xf>
    <xf numFmtId="0" fontId="2" fillId="2" borderId="159" xfId="0" applyFont="1" applyFill="1" applyBorder="1" applyAlignment="1" applyProtection="1">
      <alignment horizontal="center" vertical="center" wrapText="1"/>
      <protection locked="0"/>
    </xf>
    <xf numFmtId="0" fontId="2" fillId="2" borderId="153" xfId="0" applyFont="1" applyFill="1" applyBorder="1" applyAlignment="1" applyProtection="1">
      <alignment horizontal="center" vertical="center" wrapText="1"/>
      <protection locked="0"/>
    </xf>
    <xf numFmtId="0" fontId="2" fillId="2" borderId="155" xfId="0" applyFont="1" applyFill="1" applyBorder="1" applyAlignment="1" applyProtection="1">
      <alignment horizontal="center" vertical="center" wrapText="1"/>
      <protection locked="0"/>
    </xf>
    <xf numFmtId="0" fontId="11" fillId="2" borderId="211" xfId="0" applyFont="1" applyFill="1" applyBorder="1" applyAlignment="1">
      <alignment horizontal="center" vertical="center" wrapText="1"/>
    </xf>
    <xf numFmtId="0" fontId="11" fillId="2" borderId="267" xfId="0" applyFont="1" applyFill="1" applyBorder="1" applyAlignment="1">
      <alignment horizontal="center" vertical="center" wrapText="1"/>
    </xf>
    <xf numFmtId="0" fontId="6" fillId="2" borderId="122" xfId="0" applyFont="1" applyFill="1" applyBorder="1" applyAlignment="1" applyProtection="1">
      <alignment horizontal="center" vertical="center" wrapText="1"/>
      <protection locked="0"/>
    </xf>
    <xf numFmtId="0" fontId="6" fillId="2" borderId="125" xfId="0" applyFont="1" applyFill="1" applyBorder="1" applyAlignment="1" applyProtection="1">
      <alignment horizontal="center" vertical="center" wrapText="1"/>
      <protection locked="0"/>
    </xf>
    <xf numFmtId="0" fontId="11" fillId="2" borderId="180" xfId="0" applyFont="1" applyFill="1" applyBorder="1" applyAlignment="1">
      <alignment horizontal="center" vertical="center" wrapText="1"/>
    </xf>
    <xf numFmtId="0" fontId="6" fillId="2" borderId="134"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6" fillId="2" borderId="127" xfId="0" applyFont="1" applyFill="1" applyBorder="1" applyAlignment="1" applyProtection="1">
      <alignment horizontal="center" vertical="center" wrapText="1"/>
      <protection locked="0"/>
    </xf>
    <xf numFmtId="0" fontId="5" fillId="2" borderId="111" xfId="0" applyFont="1" applyFill="1" applyBorder="1" applyAlignment="1">
      <alignment horizontal="center" vertical="center" wrapText="1"/>
    </xf>
    <xf numFmtId="0" fontId="5" fillId="2" borderId="102" xfId="0" applyFont="1" applyFill="1" applyBorder="1" applyAlignment="1">
      <alignment horizontal="center" vertical="center" wrapText="1"/>
    </xf>
    <xf numFmtId="0" fontId="6" fillId="2" borderId="121" xfId="0" applyFont="1" applyFill="1" applyBorder="1" applyAlignment="1" applyProtection="1">
      <alignment horizontal="center" vertical="center" wrapText="1"/>
      <protection locked="0"/>
    </xf>
    <xf numFmtId="0" fontId="5" fillId="2" borderId="106" xfId="0" applyFont="1" applyFill="1" applyBorder="1" applyAlignment="1">
      <alignment horizontal="center" vertical="center" wrapText="1"/>
    </xf>
    <xf numFmtId="0" fontId="6" fillId="2" borderId="135" xfId="0" applyFont="1" applyFill="1" applyBorder="1" applyAlignment="1">
      <alignment horizontal="center" vertical="center" wrapText="1"/>
    </xf>
    <xf numFmtId="0" fontId="6" fillId="2" borderId="138"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39" xfId="0" applyFont="1" applyFill="1" applyBorder="1" applyAlignment="1">
      <alignment horizontal="center" vertical="center" wrapText="1"/>
    </xf>
    <xf numFmtId="0" fontId="6" fillId="2" borderId="137"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2" borderId="161" xfId="0" applyFont="1" applyFill="1" applyBorder="1" applyAlignment="1" applyProtection="1">
      <alignment horizontal="center" vertical="center" wrapText="1"/>
      <protection locked="0"/>
    </xf>
    <xf numFmtId="0" fontId="6" fillId="2" borderId="117" xfId="0" applyFont="1" applyFill="1" applyBorder="1" applyAlignment="1" applyProtection="1">
      <alignment horizontal="center" vertical="center" wrapText="1"/>
      <protection locked="0"/>
    </xf>
    <xf numFmtId="0" fontId="20" fillId="7" borderId="145" xfId="0" applyFont="1" applyFill="1" applyBorder="1" applyAlignment="1" applyProtection="1">
      <alignment horizontal="center" vertical="center" wrapText="1"/>
      <protection locked="0"/>
    </xf>
    <xf numFmtId="0" fontId="20" fillId="7" borderId="10" xfId="0" applyFont="1" applyFill="1" applyBorder="1" applyAlignment="1" applyProtection="1">
      <alignment horizontal="center" vertical="center" wrapText="1"/>
      <protection locked="0"/>
    </xf>
    <xf numFmtId="0" fontId="2" fillId="2" borderId="145" xfId="0" applyFont="1" applyFill="1" applyBorder="1" applyAlignment="1" applyProtection="1">
      <alignment horizontal="center" vertical="center" wrapText="1"/>
      <protection locked="0"/>
    </xf>
    <xf numFmtId="0" fontId="2" fillId="2" borderId="10" xfId="0" applyFont="1" applyFill="1" applyBorder="1" applyAlignment="1" applyProtection="1">
      <alignment horizontal="center" vertical="center" wrapText="1"/>
      <protection locked="0"/>
    </xf>
    <xf numFmtId="0" fontId="2" fillId="2" borderId="152" xfId="0" applyFont="1" applyFill="1" applyBorder="1" applyAlignment="1" applyProtection="1">
      <alignment horizontal="center" vertical="center" wrapText="1"/>
      <protection locked="0"/>
    </xf>
    <xf numFmtId="0" fontId="11" fillId="2" borderId="212" xfId="0" applyFont="1" applyFill="1" applyBorder="1" applyAlignment="1">
      <alignment horizontal="center" vertical="center" wrapText="1"/>
    </xf>
    <xf numFmtId="0" fontId="11" fillId="2" borderId="173" xfId="0" applyFont="1" applyFill="1" applyBorder="1" applyAlignment="1">
      <alignment horizontal="center" vertical="center" wrapText="1"/>
    </xf>
    <xf numFmtId="0" fontId="20" fillId="0" borderId="152" xfId="0" applyFont="1" applyBorder="1" applyAlignment="1" applyProtection="1">
      <alignment horizontal="center" vertical="center" wrapText="1"/>
      <protection locked="0"/>
    </xf>
    <xf numFmtId="0" fontId="2" fillId="2" borderId="210" xfId="0" applyFont="1" applyFill="1" applyBorder="1" applyAlignment="1" applyProtection="1">
      <alignment horizontal="center" vertical="center" wrapText="1"/>
      <protection locked="0"/>
    </xf>
    <xf numFmtId="0" fontId="5" fillId="2" borderId="162" xfId="0" applyFont="1" applyFill="1" applyBorder="1" applyAlignment="1">
      <alignment horizontal="center" vertical="center" wrapText="1"/>
    </xf>
    <xf numFmtId="0" fontId="5" fillId="2" borderId="163" xfId="0" applyFont="1" applyFill="1" applyBorder="1" applyAlignment="1">
      <alignment horizontal="center" vertical="center" wrapText="1"/>
    </xf>
    <xf numFmtId="0" fontId="5" fillId="2" borderId="166" xfId="0" applyFont="1" applyFill="1" applyBorder="1" applyAlignment="1">
      <alignment horizontal="center" vertical="center" wrapText="1"/>
    </xf>
    <xf numFmtId="0" fontId="11" fillId="2" borderId="164" xfId="0" applyFont="1" applyFill="1" applyBorder="1" applyAlignment="1">
      <alignment horizontal="center" vertical="center" wrapText="1"/>
    </xf>
    <xf numFmtId="0" fontId="11" fillId="2" borderId="165" xfId="0" applyFont="1" applyFill="1" applyBorder="1" applyAlignment="1">
      <alignment horizontal="center" vertical="center" wrapText="1"/>
    </xf>
    <xf numFmtId="0" fontId="11" fillId="2" borderId="167" xfId="0" applyFont="1" applyFill="1" applyBorder="1" applyAlignment="1">
      <alignment horizontal="center" vertical="center" wrapText="1"/>
    </xf>
    <xf numFmtId="0" fontId="6" fillId="2" borderId="160"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3" borderId="170" xfId="0" applyFont="1" applyFill="1" applyBorder="1" applyAlignment="1">
      <alignment horizontal="center" vertical="center"/>
    </xf>
    <xf numFmtId="0" fontId="6" fillId="3" borderId="131" xfId="0" applyFont="1" applyFill="1" applyBorder="1" applyAlignment="1">
      <alignment horizontal="center" vertical="center"/>
    </xf>
    <xf numFmtId="0" fontId="6" fillId="3" borderId="132" xfId="0" applyFont="1" applyFill="1" applyBorder="1" applyAlignment="1">
      <alignment horizontal="center" vertical="center"/>
    </xf>
    <xf numFmtId="0" fontId="11" fillId="2" borderId="168" xfId="0" applyFont="1" applyFill="1" applyBorder="1" applyAlignment="1">
      <alignment horizontal="center" vertical="center" wrapText="1"/>
    </xf>
    <xf numFmtId="0" fontId="11" fillId="2" borderId="169" xfId="0" applyFont="1" applyFill="1" applyBorder="1" applyAlignment="1">
      <alignment horizontal="center" vertical="center" wrapText="1"/>
    </xf>
    <xf numFmtId="0" fontId="11" fillId="2" borderId="172" xfId="0" applyFont="1" applyFill="1" applyBorder="1" applyAlignment="1">
      <alignment horizontal="center" vertical="center" wrapText="1"/>
    </xf>
    <xf numFmtId="0" fontId="6" fillId="0" borderId="184" xfId="0" applyFont="1" applyBorder="1" applyAlignment="1">
      <alignment horizontal="center" vertical="center" wrapText="1"/>
    </xf>
    <xf numFmtId="0" fontId="6" fillId="0" borderId="190" xfId="0" applyFont="1" applyBorder="1" applyAlignment="1">
      <alignment horizontal="center" vertical="center" wrapText="1"/>
    </xf>
    <xf numFmtId="0" fontId="6" fillId="0" borderId="199" xfId="0" applyFont="1" applyBorder="1" applyAlignment="1">
      <alignment horizontal="center" vertical="center" wrapText="1"/>
    </xf>
    <xf numFmtId="0" fontId="4" fillId="2" borderId="185" xfId="0" applyFont="1" applyFill="1" applyBorder="1" applyAlignment="1">
      <alignment horizontal="center" vertical="center" wrapText="1"/>
    </xf>
    <xf numFmtId="0" fontId="4" fillId="2" borderId="191" xfId="0" applyFont="1" applyFill="1" applyBorder="1" applyAlignment="1">
      <alignment horizontal="center" vertical="center" wrapText="1"/>
    </xf>
    <xf numFmtId="0" fontId="4" fillId="2" borderId="200" xfId="0" applyFont="1" applyFill="1" applyBorder="1" applyAlignment="1">
      <alignment horizontal="center" vertical="center" wrapText="1"/>
    </xf>
    <xf numFmtId="0" fontId="4" fillId="2" borderId="149" xfId="0" applyFont="1" applyFill="1" applyBorder="1" applyAlignment="1">
      <alignment horizontal="center" vertical="center" wrapText="1"/>
    </xf>
    <xf numFmtId="0" fontId="4" fillId="2" borderId="112" xfId="0" applyFont="1" applyFill="1" applyBorder="1" applyAlignment="1">
      <alignment horizontal="center" vertical="center" wrapText="1"/>
    </xf>
    <xf numFmtId="0" fontId="1" fillId="2" borderId="215" xfId="0" applyFont="1" applyFill="1" applyBorder="1" applyAlignment="1">
      <alignment horizontal="center" vertical="center" wrapText="1"/>
    </xf>
    <xf numFmtId="0" fontId="1" fillId="2" borderId="216" xfId="0" applyFont="1" applyFill="1" applyBorder="1" applyAlignment="1">
      <alignment horizontal="center" vertical="center" wrapText="1"/>
    </xf>
    <xf numFmtId="0" fontId="1" fillId="2" borderId="217" xfId="0" applyFont="1" applyFill="1" applyBorder="1" applyAlignment="1">
      <alignment horizontal="center" vertical="center" wrapText="1"/>
    </xf>
    <xf numFmtId="0" fontId="1" fillId="2" borderId="219" xfId="0" applyFont="1" applyFill="1" applyBorder="1" applyAlignment="1">
      <alignment horizontal="center" vertical="center" wrapText="1"/>
    </xf>
    <xf numFmtId="0" fontId="1" fillId="2" borderId="220" xfId="0" applyFont="1" applyFill="1" applyBorder="1" applyAlignment="1">
      <alignment horizontal="center" vertical="center" wrapText="1"/>
    </xf>
    <xf numFmtId="0" fontId="1" fillId="2" borderId="218" xfId="0" applyFont="1" applyFill="1" applyBorder="1" applyAlignment="1">
      <alignment horizontal="center" vertical="center" wrapText="1"/>
    </xf>
    <xf numFmtId="0" fontId="1" fillId="2" borderId="291"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1" fillId="2" borderId="288" xfId="0" applyFont="1" applyFill="1" applyBorder="1" applyAlignment="1">
      <alignment horizontal="center" vertical="center" wrapText="1"/>
    </xf>
    <xf numFmtId="0" fontId="1" fillId="2" borderId="56" xfId="0" applyFont="1" applyFill="1" applyBorder="1" applyAlignment="1">
      <alignment horizontal="center" vertical="center" wrapText="1"/>
    </xf>
    <xf numFmtId="0" fontId="1" fillId="2" borderId="277" xfId="0" applyFont="1" applyFill="1" applyBorder="1" applyAlignment="1">
      <alignment horizontal="center" vertical="center" wrapText="1"/>
    </xf>
    <xf numFmtId="0" fontId="6" fillId="2" borderId="57" xfId="0" applyFont="1" applyFill="1" applyBorder="1" applyAlignment="1" applyProtection="1">
      <alignment horizontal="center" vertical="center" wrapText="1"/>
      <protection locked="0"/>
    </xf>
    <xf numFmtId="0" fontId="6" fillId="2" borderId="252" xfId="0" applyFont="1" applyFill="1" applyBorder="1" applyAlignment="1" applyProtection="1">
      <alignment horizontal="center" vertical="center" wrapText="1"/>
      <protection locked="0"/>
    </xf>
    <xf numFmtId="0" fontId="6" fillId="0" borderId="238" xfId="0" applyFont="1" applyBorder="1" applyAlignment="1">
      <alignment horizontal="center" vertical="center" wrapText="1"/>
    </xf>
    <xf numFmtId="0" fontId="4" fillId="2" borderId="238" xfId="0" applyFont="1" applyFill="1" applyBorder="1" applyAlignment="1">
      <alignment horizontal="center" vertical="center" wrapText="1"/>
    </xf>
    <xf numFmtId="0" fontId="11" fillId="2" borderId="41" xfId="0" applyFont="1" applyFill="1" applyBorder="1" applyAlignment="1">
      <alignment horizontal="center" vertical="center" wrapText="1"/>
    </xf>
    <xf numFmtId="0" fontId="11" fillId="2" borderId="226" xfId="0" applyFont="1" applyFill="1" applyBorder="1" applyAlignment="1">
      <alignment horizontal="center" vertical="center" wrapText="1"/>
    </xf>
    <xf numFmtId="1" fontId="6" fillId="3" borderId="62" xfId="0" applyNumberFormat="1" applyFont="1" applyFill="1" applyBorder="1" applyAlignment="1">
      <alignment horizontal="center" vertical="center" wrapText="1"/>
    </xf>
    <xf numFmtId="1" fontId="6" fillId="3" borderId="251" xfId="0" applyNumberFormat="1" applyFont="1" applyFill="1" applyBorder="1" applyAlignment="1">
      <alignment horizontal="center" vertical="center" wrapText="1"/>
    </xf>
    <xf numFmtId="0" fontId="6" fillId="3" borderId="75" xfId="0" applyFont="1" applyFill="1" applyBorder="1" applyAlignment="1">
      <alignment horizontal="center" vertical="center" wrapText="1"/>
    </xf>
    <xf numFmtId="0" fontId="6" fillId="3" borderId="278" xfId="0" applyFont="1" applyFill="1" applyBorder="1" applyAlignment="1">
      <alignment horizontal="center" vertical="center" wrapText="1"/>
    </xf>
    <xf numFmtId="0" fontId="6" fillId="2" borderId="124" xfId="0" applyFont="1" applyFill="1" applyBorder="1" applyAlignment="1" applyProtection="1">
      <alignment horizontal="center" vertical="center" wrapText="1"/>
      <protection locked="0"/>
    </xf>
    <xf numFmtId="0" fontId="6" fillId="2" borderId="231" xfId="0" applyFont="1" applyFill="1" applyBorder="1" applyAlignment="1" applyProtection="1">
      <alignment horizontal="center" vertical="center" wrapText="1"/>
      <protection locked="0"/>
    </xf>
    <xf numFmtId="0" fontId="4" fillId="2" borderId="234" xfId="0" applyFont="1" applyFill="1" applyBorder="1" applyAlignment="1">
      <alignment horizontal="center" vertical="center" wrapText="1"/>
    </xf>
    <xf numFmtId="0" fontId="6" fillId="3" borderId="235" xfId="0" applyFont="1" applyFill="1" applyBorder="1" applyAlignment="1">
      <alignment horizontal="center" vertical="center"/>
    </xf>
    <xf numFmtId="0" fontId="6" fillId="0" borderId="109" xfId="0" applyFont="1" applyBorder="1" applyAlignment="1">
      <alignment horizontal="center" vertical="center"/>
    </xf>
    <xf numFmtId="0" fontId="6" fillId="0" borderId="226" xfId="0" applyFont="1" applyBorder="1" applyAlignment="1">
      <alignment horizontal="center" vertical="center"/>
    </xf>
    <xf numFmtId="0" fontId="6" fillId="0" borderId="94" xfId="0" applyFont="1" applyBorder="1" applyAlignment="1">
      <alignment horizontal="center" vertical="center" wrapText="1"/>
    </xf>
    <xf numFmtId="0" fontId="6" fillId="0" borderId="246" xfId="0" applyFont="1" applyBorder="1" applyAlignment="1">
      <alignment horizontal="center" vertical="center" wrapText="1"/>
    </xf>
    <xf numFmtId="0" fontId="6" fillId="2" borderId="230" xfId="0" applyFont="1" applyFill="1" applyBorder="1" applyAlignment="1" applyProtection="1">
      <alignment horizontal="center" vertical="center" wrapText="1"/>
      <protection locked="0"/>
    </xf>
    <xf numFmtId="0" fontId="5" fillId="2" borderId="130" xfId="0" applyFont="1" applyFill="1" applyBorder="1" applyAlignment="1">
      <alignment horizontal="center" vertical="center" wrapText="1"/>
    </xf>
    <xf numFmtId="0" fontId="5" fillId="2" borderId="232" xfId="0" applyFont="1" applyFill="1" applyBorder="1" applyAlignment="1">
      <alignment horizontal="center" vertical="center" wrapText="1"/>
    </xf>
    <xf numFmtId="0" fontId="11" fillId="2" borderId="128" xfId="0" applyFont="1" applyFill="1" applyBorder="1" applyAlignment="1">
      <alignment horizontal="center" vertical="center" wrapText="1"/>
    </xf>
    <xf numFmtId="0" fontId="11" fillId="2" borderId="233" xfId="0" applyFont="1" applyFill="1" applyBorder="1" applyAlignment="1">
      <alignment horizontal="center" vertical="center" wrapText="1"/>
    </xf>
    <xf numFmtId="0" fontId="5" fillId="2" borderId="13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40"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6" fillId="2" borderId="114" xfId="0" applyFont="1" applyFill="1" applyBorder="1" applyAlignment="1" applyProtection="1">
      <alignment horizontal="center" vertical="center" wrapText="1"/>
      <protection locked="0"/>
    </xf>
    <xf numFmtId="0" fontId="11" fillId="2" borderId="6" xfId="0" applyFont="1" applyFill="1" applyBorder="1" applyAlignment="1">
      <alignment horizontal="center" vertical="center" wrapText="1"/>
    </xf>
    <xf numFmtId="1" fontId="6" fillId="3" borderId="255" xfId="0" applyNumberFormat="1" applyFont="1" applyFill="1" applyBorder="1" applyAlignment="1">
      <alignment horizontal="center" vertical="center" wrapText="1"/>
    </xf>
    <xf numFmtId="0" fontId="5" fillId="2" borderId="132" xfId="0" applyFont="1" applyFill="1" applyBorder="1" applyAlignment="1">
      <alignment horizontal="center" vertical="center" wrapText="1"/>
    </xf>
    <xf numFmtId="0" fontId="11" fillId="2" borderId="87" xfId="0" applyFont="1" applyFill="1" applyBorder="1" applyAlignment="1">
      <alignment horizontal="center" vertical="center" wrapText="1"/>
    </xf>
    <xf numFmtId="0" fontId="6" fillId="3" borderId="80" xfId="0" applyFont="1" applyFill="1" applyBorder="1" applyAlignment="1">
      <alignment horizontal="center" vertical="center" wrapText="1"/>
    </xf>
    <xf numFmtId="0" fontId="6" fillId="2" borderId="60"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247" xfId="0" applyFont="1" applyFill="1" applyBorder="1" applyAlignment="1" applyProtection="1">
      <alignment horizontal="center" vertical="center" wrapText="1"/>
      <protection locked="0"/>
    </xf>
    <xf numFmtId="0" fontId="17" fillId="7" borderId="8" xfId="0" applyFont="1" applyFill="1" applyBorder="1" applyAlignment="1" applyProtection="1">
      <alignment horizontal="left" vertical="center" wrapText="1"/>
      <protection locked="0"/>
    </xf>
    <xf numFmtId="0" fontId="17" fillId="7" borderId="227" xfId="0" applyFont="1" applyFill="1" applyBorder="1" applyAlignment="1" applyProtection="1">
      <alignment horizontal="left" vertical="center" wrapText="1"/>
      <protection locked="0"/>
    </xf>
    <xf numFmtId="0" fontId="6" fillId="2" borderId="227" xfId="0" applyFont="1" applyFill="1" applyBorder="1" applyAlignment="1" applyProtection="1">
      <alignment horizontal="center" vertical="center" wrapText="1"/>
      <protection locked="0"/>
    </xf>
    <xf numFmtId="0" fontId="6" fillId="2" borderId="228" xfId="0" applyFont="1" applyFill="1" applyBorder="1" applyAlignment="1" applyProtection="1">
      <alignment horizontal="center" vertical="center" wrapText="1"/>
      <protection locked="0"/>
    </xf>
    <xf numFmtId="0" fontId="6" fillId="2" borderId="229" xfId="0" applyFont="1" applyFill="1" applyBorder="1" applyAlignment="1" applyProtection="1">
      <alignment horizontal="center" vertical="center" wrapText="1"/>
      <protection locked="0"/>
    </xf>
    <xf numFmtId="0" fontId="6" fillId="0" borderId="6" xfId="0" applyFont="1" applyBorder="1" applyAlignment="1">
      <alignment horizontal="center" vertical="center"/>
    </xf>
    <xf numFmtId="0" fontId="6" fillId="0" borderId="108" xfId="0" applyFont="1" applyBorder="1" applyAlignment="1">
      <alignment horizontal="center" vertical="center" wrapText="1"/>
    </xf>
    <xf numFmtId="0" fontId="6" fillId="2" borderId="31" xfId="0" applyFont="1" applyFill="1" applyBorder="1" applyAlignment="1" applyProtection="1">
      <alignment horizontal="center" vertical="center" wrapText="1"/>
      <protection locked="0"/>
    </xf>
    <xf numFmtId="0" fontId="6" fillId="2" borderId="35" xfId="0" applyFont="1" applyFill="1" applyBorder="1" applyAlignment="1" applyProtection="1">
      <alignment horizontal="center" vertical="center" wrapText="1"/>
      <protection locked="0"/>
    </xf>
    <xf numFmtId="0" fontId="6" fillId="0" borderId="74" xfId="0" applyFont="1" applyBorder="1" applyAlignment="1">
      <alignment horizontal="center" vertical="center" wrapText="1"/>
    </xf>
    <xf numFmtId="0" fontId="6" fillId="0" borderId="79" xfId="0" applyFont="1" applyBorder="1" applyAlignment="1">
      <alignment horizontal="center" vertical="center" wrapText="1"/>
    </xf>
    <xf numFmtId="0" fontId="4" fillId="2" borderId="74" xfId="0" applyFont="1" applyFill="1" applyBorder="1" applyAlignment="1">
      <alignment horizontal="center" vertical="center" wrapText="1"/>
    </xf>
    <xf numFmtId="0" fontId="4" fillId="2" borderId="79" xfId="0" applyFont="1" applyFill="1" applyBorder="1" applyAlignment="1">
      <alignment horizontal="center" vertical="center" wrapText="1"/>
    </xf>
    <xf numFmtId="0" fontId="6" fillId="0" borderId="95" xfId="0" applyFont="1" applyBorder="1" applyAlignment="1">
      <alignment horizontal="center" vertical="center" wrapText="1"/>
    </xf>
    <xf numFmtId="0" fontId="6" fillId="0" borderId="97" xfId="0" applyFont="1" applyBorder="1" applyAlignment="1">
      <alignment horizontal="center" vertical="center" wrapText="1"/>
    </xf>
    <xf numFmtId="0" fontId="6" fillId="2" borderId="118" xfId="0" applyFont="1" applyFill="1" applyBorder="1" applyAlignment="1" applyProtection="1">
      <alignment horizontal="center" vertical="center" wrapText="1"/>
      <protection locked="0"/>
    </xf>
    <xf numFmtId="0" fontId="11" fillId="2" borderId="109" xfId="0" applyFont="1" applyFill="1" applyBorder="1" applyAlignment="1">
      <alignment horizontal="center" vertical="center" wrapText="1"/>
    </xf>
    <xf numFmtId="0" fontId="6" fillId="3" borderId="49" xfId="0" applyFont="1" applyFill="1" applyBorder="1" applyAlignment="1">
      <alignment horizontal="center" vertical="center"/>
    </xf>
    <xf numFmtId="0" fontId="6" fillId="2" borderId="45" xfId="0" applyFont="1" applyFill="1" applyBorder="1" applyAlignment="1" applyProtection="1">
      <alignment horizontal="center" vertical="center" wrapText="1"/>
      <protection locked="0"/>
    </xf>
    <xf numFmtId="0" fontId="6" fillId="2" borderId="43" xfId="0" applyFont="1" applyFill="1" applyBorder="1" applyAlignment="1" applyProtection="1">
      <alignment horizontal="center" vertical="center" wrapText="1"/>
      <protection locked="0"/>
    </xf>
    <xf numFmtId="0" fontId="17" fillId="7" borderId="10" xfId="0" applyFont="1" applyFill="1" applyBorder="1" applyAlignment="1" applyProtection="1">
      <alignment horizontal="left" vertical="center" wrapText="1"/>
      <protection locked="0"/>
    </xf>
    <xf numFmtId="0" fontId="17" fillId="7" borderId="9" xfId="0" applyFont="1" applyFill="1" applyBorder="1" applyAlignment="1" applyProtection="1">
      <alignment horizontal="left" vertical="center" wrapText="1"/>
      <protection locked="0"/>
    </xf>
    <xf numFmtId="0" fontId="6" fillId="2" borderId="19" xfId="0" applyFont="1" applyFill="1" applyBorder="1" applyAlignment="1" applyProtection="1">
      <alignment horizontal="center" vertical="center" wrapText="1"/>
      <protection locked="0"/>
    </xf>
    <xf numFmtId="0" fontId="6" fillId="2" borderId="139" xfId="0" applyFont="1" applyFill="1" applyBorder="1" applyAlignment="1" applyProtection="1">
      <alignment horizontal="center" vertical="center" wrapText="1"/>
      <protection locked="0"/>
    </xf>
    <xf numFmtId="0" fontId="6" fillId="2" borderId="144" xfId="0" applyFont="1" applyFill="1" applyBorder="1" applyAlignment="1" applyProtection="1">
      <alignment horizontal="center" vertical="center" wrapText="1"/>
      <protection locked="0"/>
    </xf>
    <xf numFmtId="0" fontId="6" fillId="2" borderId="146" xfId="0" applyFont="1" applyFill="1" applyBorder="1" applyAlignment="1" applyProtection="1">
      <alignment horizontal="center" vertical="center" wrapText="1"/>
      <protection locked="0"/>
    </xf>
    <xf numFmtId="0" fontId="6" fillId="2" borderId="147" xfId="0" applyFont="1" applyFill="1" applyBorder="1" applyAlignment="1" applyProtection="1">
      <alignment horizontal="center" vertical="center" wrapText="1"/>
      <protection locked="0"/>
    </xf>
    <xf numFmtId="0" fontId="6" fillId="2" borderId="113" xfId="0" applyFont="1" applyFill="1" applyBorder="1" applyAlignment="1" applyProtection="1">
      <alignment horizontal="center" vertical="center" wrapText="1"/>
      <protection locked="0"/>
    </xf>
    <xf numFmtId="0" fontId="6" fillId="2" borderId="115" xfId="0" applyFont="1" applyFill="1" applyBorder="1" applyAlignment="1" applyProtection="1">
      <alignment horizontal="center" vertical="center" wrapText="1"/>
      <protection locked="0"/>
    </xf>
    <xf numFmtId="0" fontId="11" fillId="2" borderId="98" xfId="0" applyFont="1" applyFill="1" applyBorder="1" applyAlignment="1">
      <alignment horizontal="center" vertical="center" wrapText="1"/>
    </xf>
    <xf numFmtId="0" fontId="11" fillId="2" borderId="110" xfId="0" applyFont="1" applyFill="1" applyBorder="1" applyAlignment="1">
      <alignment horizontal="center" vertical="center" wrapText="1"/>
    </xf>
    <xf numFmtId="0" fontId="6" fillId="3" borderId="149" xfId="0" applyFont="1" applyFill="1" applyBorder="1" applyAlignment="1">
      <alignment horizontal="center" vertical="center"/>
    </xf>
    <xf numFmtId="0" fontId="6" fillId="3" borderId="92" xfId="0" applyFont="1" applyFill="1" applyBorder="1" applyAlignment="1">
      <alignment horizontal="center" vertical="center"/>
    </xf>
    <xf numFmtId="0" fontId="6" fillId="3" borderId="94" xfId="0" applyFont="1" applyFill="1" applyBorder="1" applyAlignment="1">
      <alignment horizontal="center" vertical="center" wrapText="1"/>
    </xf>
    <xf numFmtId="0" fontId="6" fillId="3" borderId="98" xfId="0" applyFont="1" applyFill="1" applyBorder="1" applyAlignment="1">
      <alignment horizontal="center" vertical="center" wrapText="1"/>
    </xf>
    <xf numFmtId="164" fontId="6" fillId="0" borderId="94" xfId="0" applyNumberFormat="1" applyFont="1" applyBorder="1" applyAlignment="1">
      <alignment horizontal="center" vertical="center" wrapText="1"/>
    </xf>
    <xf numFmtId="0" fontId="19" fillId="2" borderId="98" xfId="0" applyFont="1" applyFill="1" applyBorder="1" applyAlignment="1">
      <alignment horizontal="center" vertical="center" wrapText="1"/>
    </xf>
    <xf numFmtId="0" fontId="19" fillId="2" borderId="110" xfId="0" applyFont="1" applyFill="1" applyBorder="1" applyAlignment="1">
      <alignment horizontal="center" vertical="center" wrapText="1"/>
    </xf>
    <xf numFmtId="0" fontId="4" fillId="2" borderId="93" xfId="0" applyFont="1" applyFill="1" applyBorder="1" applyAlignment="1">
      <alignment horizontal="center" vertical="center" wrapText="1"/>
    </xf>
    <xf numFmtId="0" fontId="5" fillId="2" borderId="129" xfId="0" applyFont="1" applyFill="1" applyBorder="1" applyAlignment="1">
      <alignment horizontal="center" vertical="center" wrapText="1"/>
    </xf>
    <xf numFmtId="0" fontId="11" fillId="2" borderId="88" xfId="0" applyFont="1" applyFill="1" applyBorder="1" applyAlignment="1">
      <alignment horizontal="center" vertical="center" wrapText="1"/>
    </xf>
    <xf numFmtId="1" fontId="6" fillId="3" borderId="74" xfId="0" applyNumberFormat="1" applyFont="1" applyFill="1" applyBorder="1" applyAlignment="1">
      <alignment horizontal="center" vertical="center" wrapText="1"/>
    </xf>
    <xf numFmtId="1" fontId="6" fillId="3" borderId="79" xfId="0" applyNumberFormat="1" applyFont="1" applyFill="1" applyBorder="1" applyAlignment="1">
      <alignment horizontal="center" vertical="center" wrapText="1"/>
    </xf>
    <xf numFmtId="0" fontId="6" fillId="0" borderId="20" xfId="0" applyFont="1" applyBorder="1" applyAlignment="1">
      <alignment horizontal="center" vertical="center"/>
    </xf>
    <xf numFmtId="0" fontId="6" fillId="0" borderId="96" xfId="0" applyFont="1" applyBorder="1" applyAlignment="1">
      <alignment horizontal="center" vertical="center" wrapText="1"/>
    </xf>
    <xf numFmtId="0" fontId="6" fillId="0" borderId="76" xfId="0" applyFont="1" applyBorder="1" applyAlignment="1">
      <alignment horizontal="center" vertical="center" wrapText="1"/>
    </xf>
    <xf numFmtId="0" fontId="4" fillId="2" borderId="76"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7" fillId="7" borderId="150" xfId="0" applyFont="1" applyFill="1" applyBorder="1" applyAlignment="1" applyProtection="1">
      <alignment horizontal="center" vertical="center" wrapText="1"/>
      <protection locked="0"/>
    </xf>
    <xf numFmtId="0" fontId="17" fillId="7" borderId="58" xfId="0" applyFont="1" applyFill="1" applyBorder="1" applyAlignment="1" applyProtection="1">
      <alignment horizontal="center" vertical="center" wrapText="1"/>
      <protection locked="0"/>
    </xf>
    <xf numFmtId="0" fontId="17" fillId="7" borderId="59" xfId="0" applyFont="1" applyFill="1" applyBorder="1" applyAlignment="1" applyProtection="1">
      <alignment horizontal="center" vertical="center" wrapText="1"/>
      <protection locked="0"/>
    </xf>
    <xf numFmtId="0" fontId="5" fillId="2" borderId="131" xfId="0" applyFont="1" applyFill="1" applyBorder="1" applyAlignment="1">
      <alignment horizontal="center" vertical="center" wrapText="1"/>
    </xf>
    <xf numFmtId="1" fontId="2" fillId="3" borderId="62" xfId="0" applyNumberFormat="1" applyFont="1" applyFill="1" applyBorder="1" applyAlignment="1">
      <alignment horizontal="center" vertical="center"/>
    </xf>
    <xf numFmtId="1" fontId="2" fillId="3" borderId="251" xfId="0" applyNumberFormat="1" applyFont="1" applyFill="1" applyBorder="1" applyAlignment="1">
      <alignment horizontal="center" vertical="center"/>
    </xf>
    <xf numFmtId="1" fontId="6" fillId="3" borderId="76" xfId="0" applyNumberFormat="1" applyFont="1" applyFill="1" applyBorder="1" applyAlignment="1">
      <alignment horizontal="center" vertical="center" wrapText="1"/>
    </xf>
    <xf numFmtId="0" fontId="6" fillId="3" borderId="238" xfId="0" applyFont="1" applyFill="1" applyBorder="1" applyAlignment="1">
      <alignment horizontal="center" vertical="center" wrapText="1"/>
    </xf>
    <xf numFmtId="0" fontId="17" fillId="7" borderId="158" xfId="0" applyFont="1" applyFill="1" applyBorder="1" applyAlignment="1" applyProtection="1">
      <alignment horizontal="left" vertical="center" wrapText="1"/>
      <protection locked="0"/>
    </xf>
    <xf numFmtId="0" fontId="6" fillId="3" borderId="77" xfId="0" applyFont="1" applyFill="1" applyBorder="1" applyAlignment="1">
      <alignment horizontal="center" vertical="center" wrapText="1"/>
    </xf>
    <xf numFmtId="0" fontId="6" fillId="2" borderId="33" xfId="0" applyFont="1" applyFill="1" applyBorder="1" applyAlignment="1" applyProtection="1">
      <alignment horizontal="center" vertical="center" wrapText="1"/>
      <protection locked="0"/>
    </xf>
    <xf numFmtId="0" fontId="4" fillId="2" borderId="145"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locked="0"/>
    </xf>
    <xf numFmtId="0" fontId="4" fillId="2" borderId="227" xfId="0" applyFont="1" applyFill="1" applyBorder="1" applyAlignment="1" applyProtection="1">
      <alignment horizontal="center" vertical="center" wrapText="1"/>
      <protection locked="0"/>
    </xf>
    <xf numFmtId="0" fontId="6" fillId="2" borderId="152" xfId="0" applyFont="1" applyFill="1" applyBorder="1" applyAlignment="1" applyProtection="1">
      <alignment horizontal="center" vertical="center" wrapText="1"/>
      <protection locked="0"/>
    </xf>
    <xf numFmtId="1" fontId="6" fillId="3" borderId="65" xfId="0" applyNumberFormat="1" applyFont="1" applyFill="1" applyBorder="1" applyAlignment="1">
      <alignment horizontal="center" vertical="center" wrapText="1"/>
    </xf>
    <xf numFmtId="0" fontId="4" fillId="2" borderId="290" xfId="0" applyFont="1" applyFill="1" applyBorder="1" applyAlignment="1" applyProtection="1">
      <alignment horizontal="center" vertical="center" wrapText="1"/>
      <protection locked="0"/>
    </xf>
    <xf numFmtId="0" fontId="9" fillId="2" borderId="19"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94" xfId="0" applyFont="1" applyFill="1" applyBorder="1" applyAlignment="1">
      <alignment horizontal="center" vertical="center" wrapText="1"/>
    </xf>
    <xf numFmtId="0" fontId="9" fillId="2" borderId="147"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3" fillId="17" borderId="7" xfId="0" applyFont="1" applyFill="1" applyBorder="1" applyAlignment="1">
      <alignment horizontal="center" vertical="center"/>
    </xf>
    <xf numFmtId="0" fontId="6" fillId="0" borderId="156" xfId="0" applyFont="1" applyBorder="1" applyAlignment="1">
      <alignment horizontal="center" vertical="center"/>
    </xf>
    <xf numFmtId="0" fontId="4" fillId="2" borderId="95" xfId="0" applyFont="1" applyFill="1" applyBorder="1" applyAlignment="1">
      <alignment horizontal="center" vertical="center" wrapText="1"/>
    </xf>
    <xf numFmtId="0" fontId="4" fillId="2" borderId="96" xfId="0" applyFont="1" applyFill="1" applyBorder="1" applyAlignment="1">
      <alignment horizontal="center" vertical="center" wrapText="1"/>
    </xf>
    <xf numFmtId="0" fontId="4" fillId="2" borderId="94" xfId="0" applyFont="1" applyFill="1" applyBorder="1" applyAlignment="1">
      <alignment horizontal="center" vertical="center" wrapText="1"/>
    </xf>
    <xf numFmtId="0" fontId="4" fillId="2" borderId="246" xfId="0" applyFont="1" applyFill="1" applyBorder="1" applyAlignment="1">
      <alignment horizontal="center" vertical="center" wrapText="1"/>
    </xf>
    <xf numFmtId="0" fontId="11" fillId="2" borderId="156" xfId="0" applyFont="1" applyFill="1" applyBorder="1" applyAlignment="1">
      <alignment horizontal="center" vertical="center" wrapText="1"/>
    </xf>
    <xf numFmtId="0" fontId="1" fillId="2" borderId="104" xfId="0" applyFont="1" applyFill="1" applyBorder="1" applyAlignment="1">
      <alignment horizontal="center" vertical="center" wrapText="1"/>
    </xf>
    <xf numFmtId="0" fontId="6" fillId="2" borderId="10"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44" xfId="0" applyFont="1" applyFill="1" applyBorder="1" applyAlignment="1" applyProtection="1">
      <alignment horizontal="center" vertical="center" wrapText="1"/>
      <protection locked="0"/>
    </xf>
    <xf numFmtId="0" fontId="2" fillId="0" borderId="256" xfId="0" applyFont="1" applyBorder="1" applyAlignment="1">
      <alignment horizontal="center" vertical="center"/>
    </xf>
    <xf numFmtId="0" fontId="2" fillId="0" borderId="104" xfId="0" applyFont="1" applyBorder="1" applyAlignment="1">
      <alignment horizontal="center" vertical="center"/>
    </xf>
    <xf numFmtId="0" fontId="2" fillId="0" borderId="46" xfId="0" applyFont="1" applyBorder="1" applyAlignment="1">
      <alignment horizontal="center" vertical="center"/>
    </xf>
    <xf numFmtId="0" fontId="6" fillId="3" borderId="181" xfId="0" applyFont="1" applyFill="1" applyBorder="1" applyAlignment="1">
      <alignment horizontal="center" vertical="center" wrapText="1"/>
    </xf>
    <xf numFmtId="0" fontId="6" fillId="0" borderId="164" xfId="0" applyFont="1" applyBorder="1" applyAlignment="1">
      <alignment horizontal="center" vertical="center" wrapText="1"/>
    </xf>
    <xf numFmtId="0" fontId="6" fillId="2" borderId="239" xfId="0" applyFont="1" applyFill="1" applyBorder="1" applyAlignment="1" applyProtection="1">
      <alignment horizontal="center" vertical="center" wrapText="1"/>
      <protection locked="0"/>
    </xf>
    <xf numFmtId="0" fontId="6" fillId="2" borderId="214" xfId="0" applyFont="1" applyFill="1" applyBorder="1" applyAlignment="1" applyProtection="1">
      <alignment horizontal="center" vertical="center" wrapText="1"/>
      <protection locked="0"/>
    </xf>
    <xf numFmtId="0" fontId="6" fillId="2" borderId="290" xfId="0" applyFont="1" applyFill="1" applyBorder="1" applyAlignment="1" applyProtection="1">
      <alignment horizontal="center" vertical="center" wrapText="1"/>
      <protection locked="0"/>
    </xf>
    <xf numFmtId="0" fontId="5" fillId="2" borderId="149"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33" fillId="7" borderId="306"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6" fillId="0" borderId="179" xfId="0" applyFont="1" applyBorder="1" applyAlignment="1">
      <alignment horizontal="center" vertical="center" wrapText="1"/>
    </xf>
    <xf numFmtId="0" fontId="4" fillId="2" borderId="181" xfId="0" applyFont="1" applyFill="1" applyBorder="1" applyAlignment="1">
      <alignment horizontal="center" vertical="center" wrapText="1"/>
    </xf>
    <xf numFmtId="0" fontId="19" fillId="2" borderId="181" xfId="0" applyFont="1" applyFill="1" applyBorder="1" applyAlignment="1">
      <alignment horizontal="center" vertical="center" wrapText="1"/>
    </xf>
    <xf numFmtId="1" fontId="6" fillId="3" borderId="181" xfId="0" applyNumberFormat="1" applyFont="1" applyFill="1" applyBorder="1" applyAlignment="1">
      <alignment horizontal="center" vertical="center" wrapText="1"/>
    </xf>
    <xf numFmtId="1" fontId="6" fillId="3" borderId="59" xfId="0" applyNumberFormat="1" applyFont="1" applyFill="1" applyBorder="1" applyAlignment="1">
      <alignment horizontal="center" vertical="center" wrapText="1"/>
    </xf>
    <xf numFmtId="0" fontId="6" fillId="2" borderId="306" xfId="0" applyFont="1" applyFill="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6" fillId="2" borderId="159" xfId="0" applyFont="1" applyFill="1" applyBorder="1" applyAlignment="1" applyProtection="1">
      <alignment horizontal="center" vertical="center" wrapText="1"/>
      <protection locked="0"/>
    </xf>
    <xf numFmtId="0" fontId="6" fillId="2" borderId="153" xfId="0" applyFont="1" applyFill="1" applyBorder="1" applyAlignment="1" applyProtection="1">
      <alignment horizontal="center" vertical="center" wrapText="1"/>
      <protection locked="0"/>
    </xf>
    <xf numFmtId="0" fontId="17" fillId="14" borderId="150" xfId="0" applyFont="1" applyFill="1" applyBorder="1" applyAlignment="1">
      <alignment horizontal="center" vertical="center" wrapText="1"/>
    </xf>
    <xf numFmtId="0" fontId="17" fillId="14" borderId="59" xfId="0" applyFont="1" applyFill="1" applyBorder="1" applyAlignment="1">
      <alignment horizontal="center" vertical="center" wrapText="1"/>
    </xf>
    <xf numFmtId="0" fontId="27" fillId="7" borderId="150" xfId="0" applyFont="1" applyFill="1" applyBorder="1" applyAlignment="1">
      <alignment horizontal="center" vertical="center" wrapText="1"/>
    </xf>
    <xf numFmtId="0" fontId="27" fillId="7" borderId="59" xfId="0" applyFont="1" applyFill="1" applyBorder="1" applyAlignment="1">
      <alignment horizontal="center" vertical="center" wrapText="1"/>
    </xf>
    <xf numFmtId="0" fontId="17" fillId="14" borderId="150" xfId="0" applyFont="1" applyFill="1" applyBorder="1" applyAlignment="1">
      <alignment horizontal="center" vertical="center"/>
    </xf>
    <xf numFmtId="0" fontId="17" fillId="14" borderId="59" xfId="0" applyFont="1" applyFill="1" applyBorder="1" applyAlignment="1">
      <alignment horizontal="center" vertical="center"/>
    </xf>
    <xf numFmtId="0" fontId="17" fillId="7" borderId="150" xfId="0" applyFont="1" applyFill="1" applyBorder="1" applyAlignment="1">
      <alignment horizontal="center" vertical="center" wrapText="1"/>
    </xf>
    <xf numFmtId="0" fontId="17" fillId="7" borderId="59" xfId="0" applyFont="1" applyFill="1" applyBorder="1" applyAlignment="1">
      <alignment horizontal="center" vertical="center" wrapText="1"/>
    </xf>
    <xf numFmtId="0" fontId="25" fillId="13" borderId="150" xfId="0" applyFont="1" applyFill="1" applyBorder="1" applyAlignment="1">
      <alignment horizontal="center" vertical="center" wrapText="1"/>
    </xf>
    <xf numFmtId="0" fontId="25" fillId="13" borderId="59" xfId="0" applyFont="1" applyFill="1" applyBorder="1" applyAlignment="1">
      <alignment horizontal="center" vertical="center" wrapText="1"/>
    </xf>
    <xf numFmtId="0" fontId="26" fillId="7" borderId="150" xfId="0" applyFont="1" applyFill="1" applyBorder="1" applyAlignment="1">
      <alignment horizontal="center" vertical="center" wrapText="1"/>
    </xf>
    <xf numFmtId="0" fontId="26" fillId="7" borderId="59" xfId="0" applyFont="1" applyFill="1" applyBorder="1" applyAlignment="1">
      <alignment horizontal="center" vertical="center" wrapText="1"/>
    </xf>
    <xf numFmtId="0" fontId="17" fillId="14" borderId="245" xfId="0" applyFont="1" applyFill="1" applyBorder="1" applyAlignment="1">
      <alignment horizontal="center" vertical="center" wrapText="1"/>
    </xf>
    <xf numFmtId="0" fontId="6" fillId="3" borderId="245" xfId="0" applyFont="1" applyFill="1" applyBorder="1" applyAlignment="1">
      <alignment horizontal="center" vertical="center" wrapText="1"/>
    </xf>
    <xf numFmtId="0" fontId="21" fillId="7" borderId="245" xfId="0" applyFont="1" applyFill="1" applyBorder="1" applyAlignment="1">
      <alignment vertical="center" wrapText="1"/>
    </xf>
    <xf numFmtId="0" fontId="17" fillId="0" borderId="245" xfId="0" applyFont="1" applyBorder="1" applyAlignment="1">
      <alignment horizontal="center" vertical="center" wrapText="1"/>
    </xf>
    <xf numFmtId="0" fontId="25" fillId="13" borderId="245" xfId="0" applyFont="1" applyFill="1" applyBorder="1" applyAlignment="1">
      <alignment vertical="center" wrapText="1"/>
    </xf>
    <xf numFmtId="0" fontId="11" fillId="2" borderId="245" xfId="0" applyFont="1" applyFill="1" applyBorder="1" applyAlignment="1">
      <alignment horizontal="center" vertical="center" wrapText="1"/>
    </xf>
    <xf numFmtId="0" fontId="17" fillId="14" borderId="245" xfId="0" applyFont="1" applyFill="1" applyBorder="1" applyAlignment="1">
      <alignment horizontal="center" vertical="center"/>
    </xf>
    <xf numFmtId="0" fontId="17" fillId="7" borderId="245" xfId="0" applyFont="1" applyFill="1" applyBorder="1" applyAlignment="1">
      <alignment vertical="center" wrapText="1"/>
    </xf>
    <xf numFmtId="0" fontId="27" fillId="7" borderId="245" xfId="0" applyFont="1" applyFill="1" applyBorder="1" applyAlignment="1">
      <alignment vertical="center" wrapText="1"/>
    </xf>
    <xf numFmtId="0" fontId="26" fillId="7" borderId="245" xfId="0" applyFont="1" applyFill="1" applyBorder="1" applyAlignment="1">
      <alignment vertical="center" wrapText="1"/>
    </xf>
    <xf numFmtId="0" fontId="21" fillId="7" borderId="245" xfId="0" applyFont="1" applyFill="1" applyBorder="1" applyAlignment="1">
      <alignment horizontal="left" vertical="center" wrapText="1"/>
    </xf>
    <xf numFmtId="0" fontId="21" fillId="7" borderId="245" xfId="0" applyFont="1" applyFill="1" applyBorder="1" applyAlignment="1">
      <alignment horizontal="center" vertical="center" wrapText="1"/>
    </xf>
    <xf numFmtId="0" fontId="17" fillId="7" borderId="245" xfId="0" applyFont="1" applyFill="1" applyBorder="1" applyAlignment="1">
      <alignment horizontal="center" vertical="center" wrapText="1"/>
    </xf>
    <xf numFmtId="0" fontId="21" fillId="7" borderId="150" xfId="0" applyFont="1" applyFill="1" applyBorder="1" applyAlignment="1">
      <alignment horizontal="center" vertical="center" wrapText="1"/>
    </xf>
    <xf numFmtId="0" fontId="21" fillId="7" borderId="59" xfId="0" applyFont="1" applyFill="1" applyBorder="1" applyAlignment="1">
      <alignment horizontal="center" vertical="center" wrapText="1"/>
    </xf>
    <xf numFmtId="0" fontId="17" fillId="0" borderId="150" xfId="0" applyFont="1" applyBorder="1" applyAlignment="1">
      <alignment horizontal="center" vertical="center" wrapText="1"/>
    </xf>
    <xf numFmtId="0" fontId="17" fillId="0" borderId="59" xfId="0" applyFont="1" applyBorder="1" applyAlignment="1">
      <alignment horizontal="center" vertical="center" wrapText="1"/>
    </xf>
    <xf numFmtId="0" fontId="1" fillId="2" borderId="300" xfId="0" applyFont="1" applyFill="1" applyBorder="1" applyAlignment="1">
      <alignment horizontal="center" vertical="center" wrapText="1"/>
    </xf>
    <xf numFmtId="0" fontId="1" fillId="2" borderId="109" xfId="0" applyFont="1" applyFill="1" applyBorder="1" applyAlignment="1">
      <alignment horizontal="center" vertical="center" wrapText="1"/>
    </xf>
    <xf numFmtId="0" fontId="1" fillId="2" borderId="301" xfId="0" applyFont="1" applyFill="1" applyBorder="1" applyAlignment="1">
      <alignment horizontal="center" vertical="center" wrapText="1"/>
    </xf>
    <xf numFmtId="0" fontId="1" fillId="2" borderId="226"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21" fillId="7" borderId="57" xfId="0" applyFont="1" applyFill="1" applyBorder="1" applyAlignment="1">
      <alignment vertical="center" wrapText="1"/>
    </xf>
    <xf numFmtId="0" fontId="21" fillId="7" borderId="204" xfId="0" applyFont="1" applyFill="1" applyBorder="1" applyAlignment="1">
      <alignment vertical="center" wrapText="1"/>
    </xf>
    <xf numFmtId="0" fontId="17" fillId="14" borderId="256" xfId="0" applyFont="1" applyFill="1" applyBorder="1" applyAlignment="1">
      <alignment horizontal="center" vertical="center" wrapText="1"/>
    </xf>
    <xf numFmtId="0" fontId="17" fillId="14" borderId="62" xfId="0" applyFont="1" applyFill="1" applyBorder="1" applyAlignment="1">
      <alignment horizontal="center" vertical="center" wrapText="1"/>
    </xf>
    <xf numFmtId="0" fontId="17" fillId="0" borderId="245" xfId="0" applyFont="1" applyBorder="1" applyAlignment="1">
      <alignment vertical="center" wrapText="1"/>
    </xf>
    <xf numFmtId="0" fontId="25" fillId="13" borderId="94" xfId="0" applyFont="1" applyFill="1" applyBorder="1" applyAlignment="1">
      <alignment horizontal="center" vertical="center" wrapText="1"/>
    </xf>
    <xf numFmtId="0" fontId="21" fillId="7" borderId="8" xfId="0" applyFont="1" applyFill="1" applyBorder="1" applyAlignment="1">
      <alignment vertical="center" wrapText="1"/>
    </xf>
    <xf numFmtId="0" fontId="21" fillId="7" borderId="152" xfId="0" applyFont="1" applyFill="1" applyBorder="1" applyAlignment="1">
      <alignment vertical="center" wrapText="1"/>
    </xf>
    <xf numFmtId="0" fontId="17" fillId="7" borderId="117" xfId="0" applyFont="1" applyFill="1" applyBorder="1" applyAlignment="1">
      <alignment vertical="center" wrapText="1"/>
    </xf>
    <xf numFmtId="0" fontId="17" fillId="7" borderId="138" xfId="0" applyFont="1" applyFill="1" applyBorder="1" applyAlignment="1">
      <alignment vertical="center" wrapText="1"/>
    </xf>
    <xf numFmtId="0" fontId="17" fillId="7" borderId="118" xfId="0" applyFont="1" applyFill="1" applyBorder="1" applyAlignment="1">
      <alignment vertical="center" wrapText="1"/>
    </xf>
    <xf numFmtId="0" fontId="17" fillId="7" borderId="139" xfId="0" applyFont="1" applyFill="1" applyBorder="1" applyAlignment="1">
      <alignment vertical="center" wrapText="1"/>
    </xf>
    <xf numFmtId="0" fontId="27" fillId="7" borderId="112" xfId="0" applyFont="1" applyFill="1" applyBorder="1" applyAlignment="1">
      <alignment vertical="center" wrapText="1"/>
    </xf>
    <xf numFmtId="0" fontId="27" fillId="7" borderId="92" xfId="0" applyFont="1" applyFill="1" applyBorder="1" applyAlignment="1">
      <alignment vertical="center" wrapText="1"/>
    </xf>
    <xf numFmtId="0" fontId="17" fillId="14" borderId="149" xfId="0" applyFont="1" applyFill="1" applyBorder="1" applyAlignment="1">
      <alignment horizontal="center" vertical="center"/>
    </xf>
    <xf numFmtId="0" fontId="17" fillId="14" borderId="92" xfId="0" applyFont="1" applyFill="1" applyBorder="1" applyAlignment="1">
      <alignment horizontal="center" vertical="center"/>
    </xf>
    <xf numFmtId="0" fontId="26" fillId="7" borderId="131" xfId="0" applyFont="1" applyFill="1" applyBorder="1" applyAlignment="1">
      <alignment vertical="center" wrapText="1"/>
    </xf>
    <xf numFmtId="0" fontId="26" fillId="7" borderId="132" xfId="0" applyFont="1" applyFill="1" applyBorder="1" applyAlignment="1">
      <alignment vertical="center" wrapText="1"/>
    </xf>
    <xf numFmtId="0" fontId="17" fillId="7" borderId="116" xfId="0" applyFont="1" applyFill="1" applyBorder="1" applyAlignment="1">
      <alignment vertical="center" wrapText="1"/>
    </xf>
    <xf numFmtId="0" fontId="17" fillId="7" borderId="137" xfId="0" applyFont="1" applyFill="1" applyBorder="1" applyAlignment="1">
      <alignment vertical="center" wrapText="1"/>
    </xf>
    <xf numFmtId="0" fontId="17" fillId="7" borderId="45" xfId="0" applyFont="1" applyFill="1" applyBorder="1" applyAlignment="1">
      <alignment vertical="center" wrapText="1"/>
    </xf>
    <xf numFmtId="0" fontId="17" fillId="7" borderId="244" xfId="0" applyFont="1" applyFill="1" applyBorder="1" applyAlignment="1">
      <alignment vertical="center" wrapText="1"/>
    </xf>
    <xf numFmtId="0" fontId="21" fillId="7" borderId="10" xfId="0" applyFont="1" applyFill="1" applyBorder="1" applyAlignment="1">
      <alignment vertical="center" wrapText="1"/>
    </xf>
    <xf numFmtId="0" fontId="21" fillId="7" borderId="10" xfId="0" applyFont="1" applyFill="1" applyBorder="1" applyAlignment="1">
      <alignment horizontal="center" vertical="center" wrapText="1"/>
    </xf>
    <xf numFmtId="0" fontId="21" fillId="7" borderId="152" xfId="0" applyFont="1" applyFill="1" applyBorder="1" applyAlignment="1">
      <alignment horizontal="center" vertical="center" wrapText="1"/>
    </xf>
    <xf numFmtId="0" fontId="21" fillId="7" borderId="19" xfId="0" applyFont="1" applyFill="1" applyBorder="1" applyAlignment="1">
      <alignment vertical="center" wrapText="1"/>
    </xf>
    <xf numFmtId="0" fontId="21" fillId="7" borderId="147" xfId="0" applyFont="1" applyFill="1" applyBorder="1" applyAlignment="1">
      <alignment vertical="center" wrapText="1"/>
    </xf>
    <xf numFmtId="0" fontId="17" fillId="7" borderId="290"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152" xfId="0" applyFont="1" applyFill="1" applyBorder="1" applyAlignment="1">
      <alignment horizontal="center" vertical="center" wrapText="1"/>
    </xf>
    <xf numFmtId="0" fontId="17" fillId="7" borderId="145" xfId="0" applyFont="1" applyFill="1" applyBorder="1" applyAlignment="1">
      <alignment horizontal="center" vertical="center" wrapText="1"/>
    </xf>
    <xf numFmtId="0" fontId="17" fillId="7" borderId="134" xfId="0" applyFont="1" applyFill="1" applyBorder="1" applyAlignment="1">
      <alignment vertical="center" wrapText="1"/>
    </xf>
    <xf numFmtId="0" fontId="17" fillId="7" borderId="135" xfId="0" applyFont="1" applyFill="1" applyBorder="1" applyAlignment="1">
      <alignment vertical="center" wrapText="1"/>
    </xf>
    <xf numFmtId="0" fontId="17" fillId="7" borderId="136" xfId="0" applyFont="1" applyFill="1" applyBorder="1" applyAlignment="1">
      <alignment vertical="center" wrapText="1"/>
    </xf>
    <xf numFmtId="0" fontId="21" fillId="7" borderId="145" xfId="0" applyFont="1" applyFill="1" applyBorder="1" applyAlignment="1">
      <alignment vertical="center" wrapText="1"/>
    </xf>
    <xf numFmtId="0" fontId="21" fillId="7" borderId="145" xfId="0" applyFont="1" applyFill="1" applyBorder="1" applyAlignment="1">
      <alignment horizontal="center" vertical="center" wrapText="1"/>
    </xf>
    <xf numFmtId="0" fontId="21" fillId="7" borderId="19" xfId="0" applyFont="1" applyFill="1" applyBorder="1" applyAlignment="1">
      <alignment horizontal="center" vertical="center" wrapText="1"/>
    </xf>
    <xf numFmtId="0" fontId="21" fillId="7" borderId="147" xfId="0" applyFont="1" applyFill="1" applyBorder="1" applyAlignment="1">
      <alignment horizontal="center" vertical="center" wrapText="1"/>
    </xf>
    <xf numFmtId="0" fontId="4" fillId="17" borderId="152" xfId="0" applyFont="1" applyFill="1" applyBorder="1" applyAlignment="1">
      <alignment horizontal="center" vertical="center" wrapText="1"/>
    </xf>
    <xf numFmtId="0" fontId="17" fillId="7" borderId="117" xfId="0" applyFont="1" applyFill="1" applyBorder="1" applyAlignment="1">
      <alignment horizontal="center" vertical="center" wrapText="1"/>
    </xf>
    <xf numFmtId="0" fontId="17" fillId="7" borderId="138" xfId="0" applyFont="1" applyFill="1" applyBorder="1" applyAlignment="1">
      <alignment horizontal="center" vertical="center" wrapText="1"/>
    </xf>
    <xf numFmtId="0" fontId="1" fillId="2" borderId="282" xfId="0" applyFont="1" applyFill="1" applyBorder="1" applyAlignment="1">
      <alignment horizontal="center" vertical="center" wrapText="1"/>
    </xf>
    <xf numFmtId="0" fontId="1" fillId="2" borderId="309" xfId="0" applyFont="1" applyFill="1" applyBorder="1" applyAlignment="1">
      <alignment horizontal="center" vertical="center" wrapText="1"/>
    </xf>
    <xf numFmtId="0" fontId="0" fillId="5" borderId="0" xfId="0" applyFill="1" applyAlignment="1">
      <alignment horizontal="center" vertical="center"/>
    </xf>
    <xf numFmtId="0" fontId="0" fillId="8" borderId="0" xfId="0" applyFill="1" applyAlignment="1">
      <alignment horizontal="center" vertical="center"/>
    </xf>
    <xf numFmtId="0" fontId="0" fillId="4" borderId="0" xfId="0" applyFill="1" applyAlignment="1">
      <alignment horizontal="center" vertical="center"/>
    </xf>
    <xf numFmtId="0" fontId="0" fillId="9" borderId="0" xfId="0" applyFill="1" applyAlignment="1">
      <alignment horizontal="center" vertical="center"/>
    </xf>
    <xf numFmtId="0" fontId="0" fillId="0" borderId="0" xfId="0" applyAlignment="1">
      <alignment horizontal="center" wrapText="1"/>
    </xf>
    <xf numFmtId="0" fontId="1" fillId="2" borderId="0" xfId="0" applyFont="1" applyFill="1" applyBorder="1" applyAlignment="1">
      <alignment horizontal="center" vertical="center" wrapText="1"/>
    </xf>
    <xf numFmtId="0" fontId="35" fillId="15" borderId="0" xfId="0" applyFont="1" applyFill="1" applyBorder="1" applyAlignment="1">
      <alignment horizontal="center" vertical="center"/>
    </xf>
    <xf numFmtId="0" fontId="4" fillId="17" borderId="48" xfId="0" applyFont="1" applyFill="1" applyBorder="1" applyAlignment="1">
      <alignment horizontal="center" vertical="center" wrapText="1"/>
    </xf>
    <xf numFmtId="0" fontId="38" fillId="18" borderId="7" xfId="0" applyFont="1" applyFill="1" applyBorder="1" applyAlignment="1">
      <alignment horizontal="center" vertical="center" wrapText="1"/>
    </xf>
    <xf numFmtId="0" fontId="40" fillId="19" borderId="7" xfId="2" applyFont="1" applyFill="1" applyBorder="1" applyAlignment="1">
      <alignment horizontal="center" vertical="center" wrapText="1"/>
    </xf>
    <xf numFmtId="0" fontId="40" fillId="19" borderId="7" xfId="0" applyFont="1" applyFill="1" applyBorder="1" applyAlignment="1">
      <alignment horizontal="center" vertical="center" wrapText="1"/>
    </xf>
    <xf numFmtId="9" fontId="41" fillId="10" borderId="0" xfId="1" applyFont="1" applyFill="1" applyBorder="1" applyAlignment="1">
      <alignment horizontal="center" vertical="center" wrapText="1"/>
    </xf>
    <xf numFmtId="9" fontId="43" fillId="3" borderId="40" xfId="0" applyNumberFormat="1" applyFont="1" applyFill="1" applyBorder="1" applyAlignment="1">
      <alignment horizontal="center" vertical="center"/>
    </xf>
    <xf numFmtId="9" fontId="43" fillId="3" borderId="19" xfId="0" applyNumberFormat="1" applyFont="1" applyFill="1" applyBorder="1" applyAlignment="1">
      <alignment horizontal="center" vertical="center"/>
    </xf>
    <xf numFmtId="0" fontId="31" fillId="2" borderId="65" xfId="0" applyFont="1" applyFill="1" applyBorder="1" applyAlignment="1">
      <alignment horizontal="center" vertical="center" wrapText="1"/>
    </xf>
  </cellXfs>
  <cellStyles count="3">
    <cellStyle name="Normal" xfId="0" builtinId="0"/>
    <cellStyle name="Normal 2 2" xfId="2" xr:uid="{F76227A7-F274-484F-A441-1F11F971B294}"/>
    <cellStyle name="Porcentaje" xfId="1" builtinId="5"/>
  </cellStyles>
  <dxfs count="1692">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FF0000"/>
      </font>
    </dxf>
    <dxf>
      <font>
        <b/>
        <i/>
        <color rgb="FFFF9900"/>
      </font>
    </dxf>
    <dxf>
      <font>
        <b/>
        <i/>
        <color theme="9" tint="-0.24994659260841701"/>
      </font>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FF0000"/>
      </font>
    </dxf>
    <dxf>
      <font>
        <b/>
        <i/>
        <color rgb="FFFF9900"/>
      </font>
    </dxf>
    <dxf>
      <font>
        <b/>
        <i/>
        <color theme="9" tint="-0.24994659260841701"/>
      </font>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rgb="FFFF0000"/>
      </font>
    </dxf>
    <dxf>
      <font>
        <b/>
        <i/>
        <color rgb="FFFF9900"/>
      </font>
    </dxf>
    <dxf>
      <font>
        <b/>
        <i/>
        <color theme="9" tint="-0.24994659260841701"/>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rgb="FFFF0000"/>
      </font>
    </dxf>
    <dxf>
      <font>
        <b/>
        <i/>
        <color rgb="FFFF9900"/>
      </font>
    </dxf>
    <dxf>
      <font>
        <b/>
        <i/>
        <color theme="9" tint="-0.24994659260841701"/>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font>
      <fill>
        <patternFill>
          <bgColor theme="7" tint="0.39994506668294322"/>
        </patternFill>
      </fill>
    </dxf>
    <dxf>
      <font>
        <b/>
        <i/>
        <color rgb="FFFF0000"/>
      </font>
    </dxf>
    <dxf>
      <font>
        <b/>
        <i/>
        <color rgb="FFFF9900"/>
      </font>
    </dxf>
    <dxf>
      <font>
        <b/>
        <i/>
        <color theme="9" tint="-0.24994659260841701"/>
      </font>
    </dxf>
    <dxf>
      <font>
        <b/>
        <i/>
        <color auto="1"/>
      </font>
      <fill>
        <patternFill>
          <bgColor rgb="FF00B050"/>
        </patternFill>
      </fill>
    </dxf>
    <dxf>
      <font>
        <b/>
        <i/>
        <color theme="0"/>
      </font>
      <fill>
        <patternFill>
          <bgColor rgb="FFFF0000"/>
        </patternFill>
      </fill>
    </dxf>
    <dxf>
      <font>
        <b/>
        <i/>
      </font>
      <fill>
        <patternFill>
          <bgColor theme="7" tint="0.39994506668294322"/>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rgb="FFFF0000"/>
      </font>
    </dxf>
    <dxf>
      <font>
        <b/>
        <i/>
        <color rgb="FFFF9900"/>
      </font>
    </dxf>
    <dxf>
      <font>
        <b/>
        <i/>
        <color theme="9" tint="-0.24994659260841701"/>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font>
      <fill>
        <patternFill>
          <bgColor theme="7" tint="0.39994506668294322"/>
        </patternFill>
      </fill>
    </dxf>
    <dxf>
      <font>
        <b/>
        <i/>
        <color auto="1"/>
      </font>
      <fill>
        <patternFill>
          <bgColor rgb="FF00B050"/>
        </patternFill>
      </fill>
    </dxf>
    <dxf>
      <font>
        <b/>
        <i/>
        <color theme="0"/>
      </font>
      <fill>
        <patternFill>
          <bgColor rgb="FFFF0000"/>
        </patternFill>
      </fill>
    </dxf>
    <dxf>
      <font>
        <b/>
        <i/>
        <color rgb="FFFF0000"/>
      </font>
    </dxf>
    <dxf>
      <font>
        <b/>
        <i/>
        <color rgb="FFFF9900"/>
      </font>
    </dxf>
    <dxf>
      <font>
        <b/>
        <i/>
        <color theme="9" tint="-0.24994659260841701"/>
      </font>
    </dxf>
    <dxf>
      <font>
        <b/>
        <i/>
        <color auto="1"/>
      </font>
      <fill>
        <patternFill>
          <bgColor rgb="FF00B050"/>
        </patternFill>
      </fill>
    </dxf>
    <dxf>
      <font>
        <b/>
        <i/>
        <color theme="0"/>
      </font>
      <fill>
        <patternFill>
          <bgColor rgb="FFFF0000"/>
        </patternFill>
      </fill>
    </dxf>
    <dxf>
      <font>
        <b/>
        <i/>
      </font>
      <fill>
        <patternFill>
          <bgColor theme="7" tint="0.39994506668294322"/>
        </patternFill>
      </fill>
    </dxf>
    <dxf>
      <font>
        <b/>
        <i/>
        <color auto="1"/>
      </font>
      <fill>
        <patternFill>
          <bgColor rgb="FF00B050"/>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rgb="FFFF0000"/>
      </font>
    </dxf>
    <dxf>
      <font>
        <b/>
        <i/>
        <color rgb="FFFF9900"/>
      </font>
    </dxf>
    <dxf>
      <font>
        <b/>
        <i/>
        <color rgb="FFFF0000"/>
      </font>
    </dxf>
    <dxf>
      <font>
        <b/>
        <i/>
        <color rgb="FFFF9900"/>
      </font>
    </dxf>
    <dxf>
      <font>
        <b/>
        <i/>
        <color theme="9" tint="-0.24994659260841701"/>
      </font>
    </dxf>
    <dxf>
      <font>
        <b/>
        <i/>
        <color rgb="FFFF0000"/>
      </font>
    </dxf>
    <dxf>
      <font>
        <b/>
        <i/>
        <color rgb="FFFF9900"/>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rgb="FFFF0000"/>
      </font>
    </dxf>
    <dxf>
      <font>
        <b/>
        <i/>
        <color rgb="FFFF9900"/>
      </font>
    </dxf>
    <dxf>
      <font>
        <b/>
        <i/>
        <color theme="9" tint="-0.24994659260841701"/>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rgb="FFFF0000"/>
      </font>
    </dxf>
    <dxf>
      <font>
        <b/>
        <i/>
        <color rgb="FFFF9900"/>
      </font>
    </dxf>
    <dxf>
      <font>
        <b/>
        <i/>
        <color theme="9" tint="-0.24994659260841701"/>
      </font>
    </dxf>
    <dxf>
      <font>
        <b/>
        <i/>
        <color auto="1"/>
      </font>
      <fill>
        <patternFill>
          <bgColor rgb="FF00B050"/>
        </patternFill>
      </fill>
    </dxf>
    <dxf>
      <font>
        <b/>
        <i/>
        <color theme="0"/>
      </font>
      <fill>
        <patternFill>
          <bgColor rgb="FFFF0000"/>
        </patternFill>
      </fill>
    </dxf>
    <dxf>
      <font>
        <b/>
        <i/>
      </font>
      <fill>
        <patternFill>
          <bgColor theme="7" tint="0.39994506668294322"/>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color theme="0"/>
      </font>
      <fill>
        <patternFill>
          <bgColor rgb="FFFF0000"/>
        </patternFill>
      </fill>
    </dxf>
    <dxf>
      <font>
        <color auto="1"/>
      </font>
      <fill>
        <patternFill>
          <bgColor rgb="FFFFC000"/>
        </patternFill>
      </fill>
    </dxf>
    <dxf>
      <font>
        <color theme="0"/>
      </font>
      <fill>
        <patternFill>
          <bgColor theme="9" tint="-0.24994659260841701"/>
        </patternFill>
      </fill>
    </dxf>
    <dxf>
      <font>
        <color theme="0"/>
      </font>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val="0"/>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rgb="FFFF0000"/>
      </font>
    </dxf>
    <dxf>
      <font>
        <b/>
        <i/>
        <color rgb="FFFF9900"/>
      </font>
    </dxf>
    <dxf>
      <font>
        <b/>
        <i/>
        <color theme="9" tint="-0.24994659260841701"/>
      </font>
    </dxf>
    <dxf>
      <font>
        <b/>
        <i/>
        <color auto="1"/>
      </font>
      <fill>
        <patternFill>
          <bgColor rgb="FF00B050"/>
        </patternFill>
      </fill>
    </dxf>
    <dxf>
      <font>
        <b/>
        <i/>
        <color theme="0"/>
      </font>
      <fill>
        <patternFill>
          <bgColor rgb="FFFF0000"/>
        </patternFill>
      </fill>
    </dxf>
    <dxf>
      <font>
        <b/>
        <i/>
      </font>
      <fill>
        <patternFill>
          <bgColor theme="7" tint="0.39994506668294322"/>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rgb="FF008000"/>
      </font>
    </dxf>
    <dxf>
      <font>
        <b/>
        <i/>
        <color theme="7" tint="0.39994506668294322"/>
      </font>
    </dxf>
    <dxf>
      <font>
        <b/>
        <i/>
        <color rgb="FFFFFF00"/>
      </font>
    </dxf>
    <dxf>
      <font>
        <b/>
        <i/>
        <color rgb="FFFF6600"/>
      </font>
    </dxf>
    <dxf>
      <font>
        <b/>
        <i/>
        <color rgb="FFFF0000"/>
      </font>
    </dxf>
    <dxf>
      <font>
        <b/>
        <i/>
        <color auto="1"/>
      </font>
      <fill>
        <patternFill>
          <bgColor rgb="FFFFC000"/>
        </patternFill>
      </fill>
    </dxf>
    <dxf>
      <font>
        <b/>
        <i/>
      </font>
      <fill>
        <patternFill>
          <bgColor rgb="FFFFFF66"/>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theme="0"/>
      </font>
      <fill>
        <patternFill>
          <bgColor theme="7" tint="0.39994506668294322"/>
        </patternFill>
      </fill>
    </dxf>
    <dxf>
      <font>
        <color theme="0"/>
      </font>
      <fill>
        <patternFill>
          <bgColor theme="9" tint="-0.24994659260841701"/>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92D050"/>
        </patternFill>
      </fill>
    </dxf>
    <dxf>
      <font>
        <b/>
        <i/>
      </font>
      <fill>
        <patternFill>
          <bgColor rgb="FFFFC000"/>
        </patternFill>
      </fill>
    </dxf>
    <dxf>
      <font>
        <b/>
        <i/>
        <color theme="0"/>
      </font>
      <fill>
        <patternFill>
          <bgColor rgb="FFC00000"/>
        </patternFill>
      </fill>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rgb="FFFF0000"/>
      </font>
    </dxf>
    <dxf>
      <font>
        <b/>
        <i/>
        <color rgb="FFFF9900"/>
      </font>
    </dxf>
    <dxf>
      <font>
        <b/>
        <i/>
        <color theme="9" tint="-0.24994659260841701"/>
      </font>
    </dxf>
    <dxf>
      <font>
        <b/>
        <i/>
        <color auto="1"/>
      </font>
      <fill>
        <patternFill>
          <bgColor rgb="FF00B050"/>
        </patternFill>
      </fill>
    </dxf>
    <dxf>
      <font>
        <b/>
        <i/>
      </font>
      <fill>
        <patternFill>
          <bgColor theme="7" tint="0.39994506668294322"/>
        </patternFill>
      </fill>
    </dxf>
    <dxf>
      <font>
        <b/>
        <i/>
        <color theme="0"/>
      </font>
      <fill>
        <patternFill>
          <bgColor rgb="FFFF0000"/>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theme="9" tint="-0.24994659260841701"/>
      </font>
      <fill>
        <patternFill patternType="none">
          <bgColor auto="1"/>
        </patternFill>
      </fill>
    </dxf>
    <dxf>
      <font>
        <b/>
        <i/>
        <color rgb="FFFF0000"/>
      </font>
      <fill>
        <patternFill patternType="none">
          <bgColor auto="1"/>
        </patternFill>
      </fill>
    </dxf>
    <dxf>
      <font>
        <b/>
        <i/>
        <color rgb="FFFFC000"/>
      </font>
      <fill>
        <patternFill patternType="none">
          <bgColor auto="1"/>
        </patternFill>
      </fill>
    </dxf>
    <dxf>
      <font>
        <b/>
        <i/>
        <color auto="1"/>
      </font>
      <fill>
        <patternFill>
          <bgColor rgb="FFFFC000"/>
        </patternFill>
      </fill>
    </dxf>
    <dxf>
      <font>
        <b/>
        <i/>
      </font>
      <fill>
        <patternFill>
          <bgColor rgb="FFFFFF66"/>
        </patternFill>
      </fill>
    </dxf>
    <dxf>
      <font>
        <b/>
        <i/>
        <color theme="0"/>
      </font>
      <fill>
        <patternFill>
          <bgColor rgb="FFC00000"/>
        </patternFill>
      </fill>
    </dxf>
    <dxf>
      <font>
        <color theme="0"/>
      </font>
      <fill>
        <patternFill>
          <bgColor rgb="FFFFC000"/>
        </patternFill>
      </fill>
    </dxf>
    <dxf>
      <font>
        <color theme="0"/>
      </font>
      <fill>
        <patternFill>
          <bgColor rgb="FFC00000"/>
        </patternFill>
      </fill>
    </dxf>
    <dxf>
      <font>
        <color theme="0"/>
      </font>
      <fill>
        <patternFill>
          <bgColor rgb="FFFF0000"/>
        </patternFill>
      </fill>
    </dxf>
    <dxf>
      <font>
        <b/>
        <i/>
        <color rgb="FFFFC000"/>
      </font>
    </dxf>
    <dxf>
      <font>
        <color rgb="FFA40000"/>
      </font>
      <fill>
        <patternFill patternType="none">
          <bgColor auto="1"/>
        </patternFill>
      </fill>
    </dxf>
    <dxf>
      <font>
        <color rgb="FFFF0000"/>
      </font>
    </dxf>
    <dxf>
      <font>
        <b/>
        <i/>
        <color theme="0"/>
      </font>
      <fill>
        <patternFill>
          <bgColor theme="7" tint="0.39994506668294322"/>
        </patternFill>
      </fill>
    </dxf>
    <dxf>
      <font>
        <color theme="0"/>
      </font>
      <fill>
        <patternFill>
          <bgColor rgb="FF009900"/>
        </patternFill>
      </fill>
    </dxf>
    <dxf>
      <font>
        <color theme="0"/>
      </font>
      <fill>
        <patternFill>
          <bgColor rgb="FFFFFF00"/>
        </patternFill>
      </fill>
    </dxf>
    <dxf>
      <font>
        <color theme="0"/>
      </font>
      <fill>
        <patternFill>
          <bgColor rgb="FFFF6600"/>
        </patternFill>
      </fill>
    </dxf>
    <dxf>
      <font>
        <color theme="0"/>
      </font>
      <fill>
        <patternFill>
          <bgColor rgb="FFFF0000"/>
        </patternFill>
      </fill>
    </dxf>
    <dxf>
      <font>
        <b/>
        <i/>
        <color rgb="FF008000"/>
      </font>
    </dxf>
    <dxf>
      <font>
        <b/>
        <i/>
        <color theme="7" tint="0.39994506668294322"/>
      </font>
    </dxf>
    <dxf>
      <font>
        <b/>
        <i/>
        <color rgb="FFFFFF00"/>
      </font>
    </dxf>
    <dxf>
      <font>
        <b/>
        <i/>
        <color rgb="FFFF6600"/>
      </font>
    </dxf>
    <dxf>
      <font>
        <b/>
        <i/>
        <color rgb="FFFF0000"/>
      </font>
    </dxf>
  </dxfs>
  <tableStyles count="0" defaultTableStyle="TableStyleMedium2" defaultPivotStyle="PivotStyleLight16"/>
  <colors>
    <mruColors>
      <color rgb="FF19A6A1"/>
      <color rgb="FF1EBAB5"/>
      <color rgb="FF9FF294"/>
      <color rgb="FF009900"/>
      <color rgb="FF33CC33"/>
      <color rgb="FF00CC66"/>
      <color rgb="FF008000"/>
      <color rgb="FFFFFF66"/>
      <color rgb="FFFF9900"/>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'CONSOLIDADO V2'!$D$4</c:f>
              <c:strCache>
                <c:ptCount val="1"/>
                <c:pt idx="0">
                  <c:v>1ER SEGUIMIENTO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'CONSOLIDADO V2'!$C$5:$C$16</c:f>
              <c:strCache>
                <c:ptCount val="12"/>
                <c:pt idx="0">
                  <c:v>GESTIÓN DE DIRECCIÓN</c:v>
                </c:pt>
                <c:pt idx="1">
                  <c:v>GESTIÓN DE PLANEACIÓN </c:v>
                </c:pt>
                <c:pt idx="2">
                  <c:v>INVESTIGACIÓN Y EDUCACIÓN AMBIENTAL</c:v>
                </c:pt>
                <c:pt idx="3">
                  <c:v>EVALUACIÓN, CONTROL Y SEGUIMIENTO AMBIENTAL</c:v>
                </c:pt>
                <c:pt idx="4">
                  <c:v>GESTIÓN ADMINISTRATIVA Y FINANCIERA</c:v>
                </c:pt>
                <c:pt idx="5">
                  <c:v>GESTIÓN JURIDICA</c:v>
                </c:pt>
                <c:pt idx="6">
                  <c:v>GESTIÓN CONTRACTUAL</c:v>
                </c:pt>
                <c:pt idx="7">
                  <c:v>GESTIÓN DEL TALENTO HUMANO</c:v>
                </c:pt>
                <c:pt idx="8">
                  <c:v>TIC</c:v>
                </c:pt>
                <c:pt idx="9">
                  <c:v>SERVICIOS AL CIUDADANO</c:v>
                </c:pt>
                <c:pt idx="10">
                  <c:v>GESTIÓN DOCUMENTAL</c:v>
                </c:pt>
                <c:pt idx="11">
                  <c:v>SEGUIMIENTO Y EVALUACIÓN</c:v>
                </c:pt>
              </c:strCache>
            </c:strRef>
          </c:cat>
          <c:val>
            <c:numRef>
              <c:f>'CONSOLIDADO V2'!$D$5:$D$16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E7A-4EFB-80D1-C7E7F8CF4905}"/>
            </c:ext>
          </c:extLst>
        </c:ser>
        <c:ser>
          <c:idx val="1"/>
          <c:order val="1"/>
          <c:tx>
            <c:strRef>
              <c:f>'CONSOLIDADO V2'!$E$4</c:f>
              <c:strCache>
                <c:ptCount val="1"/>
                <c:pt idx="0">
                  <c:v>2DO SEGUIMIENTO</c:v>
                </c:pt>
              </c:strCache>
            </c:strRef>
          </c:tx>
          <c:spPr>
            <a:solidFill>
              <a:srgbClr val="70AD4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'CONSOLIDADO V2'!$C$5:$C$16</c:f>
              <c:strCache>
                <c:ptCount val="12"/>
                <c:pt idx="0">
                  <c:v>GESTIÓN DE DIRECCIÓN</c:v>
                </c:pt>
                <c:pt idx="1">
                  <c:v>GESTIÓN DE PLANEACIÓN </c:v>
                </c:pt>
                <c:pt idx="2">
                  <c:v>INVESTIGACIÓN Y EDUCACIÓN AMBIENTAL</c:v>
                </c:pt>
                <c:pt idx="3">
                  <c:v>EVALUACIÓN, CONTROL Y SEGUIMIENTO AMBIENTAL</c:v>
                </c:pt>
                <c:pt idx="4">
                  <c:v>GESTIÓN ADMINISTRATIVA Y FINANCIERA</c:v>
                </c:pt>
                <c:pt idx="5">
                  <c:v>GESTIÓN JURIDICA</c:v>
                </c:pt>
                <c:pt idx="6">
                  <c:v>GESTIÓN CONTRACTUAL</c:v>
                </c:pt>
                <c:pt idx="7">
                  <c:v>GESTIÓN DEL TALENTO HUMANO</c:v>
                </c:pt>
                <c:pt idx="8">
                  <c:v>TIC</c:v>
                </c:pt>
                <c:pt idx="9">
                  <c:v>SERVICIOS AL CIUDADANO</c:v>
                </c:pt>
                <c:pt idx="10">
                  <c:v>GESTIÓN DOCUMENTAL</c:v>
                </c:pt>
                <c:pt idx="11">
                  <c:v>SEGUIMIENTO Y EVALUACIÓN</c:v>
                </c:pt>
              </c:strCache>
            </c:strRef>
          </c:cat>
          <c:val>
            <c:numRef>
              <c:f>'CONSOLIDADO V2'!$E$5:$E$16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E7A-4EFB-80D1-C7E7F8CF4905}"/>
            </c:ext>
          </c:extLst>
        </c:ser>
        <c:ser>
          <c:idx val="2"/>
          <c:order val="2"/>
          <c:tx>
            <c:strRef>
              <c:f>'CONSOLIDADO V2'!$F$4</c:f>
              <c:strCache>
                <c:ptCount val="1"/>
                <c:pt idx="0">
                  <c:v>3ER SEGUIMIENTO</c:v>
                </c:pt>
              </c:strCache>
            </c:strRef>
          </c:tx>
          <c:spPr>
            <a:solidFill>
              <a:srgbClr val="19A6A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FF"/>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'CONSOLIDADO V2'!$C$5:$C$16</c:f>
              <c:strCache>
                <c:ptCount val="12"/>
                <c:pt idx="0">
                  <c:v>GESTIÓN DE DIRECCIÓN</c:v>
                </c:pt>
                <c:pt idx="1">
                  <c:v>GESTIÓN DE PLANEACIÓN </c:v>
                </c:pt>
                <c:pt idx="2">
                  <c:v>INVESTIGACIÓN Y EDUCACIÓN AMBIENTAL</c:v>
                </c:pt>
                <c:pt idx="3">
                  <c:v>EVALUACIÓN, CONTROL Y SEGUIMIENTO AMBIENTAL</c:v>
                </c:pt>
                <c:pt idx="4">
                  <c:v>GESTIÓN ADMINISTRATIVA Y FINANCIERA</c:v>
                </c:pt>
                <c:pt idx="5">
                  <c:v>GESTIÓN JURIDICA</c:v>
                </c:pt>
                <c:pt idx="6">
                  <c:v>GESTIÓN CONTRACTUAL</c:v>
                </c:pt>
                <c:pt idx="7">
                  <c:v>GESTIÓN DEL TALENTO HUMANO</c:v>
                </c:pt>
                <c:pt idx="8">
                  <c:v>TIC</c:v>
                </c:pt>
                <c:pt idx="9">
                  <c:v>SERVICIOS AL CIUDADANO</c:v>
                </c:pt>
                <c:pt idx="10">
                  <c:v>GESTIÓN DOCUMENTAL</c:v>
                </c:pt>
                <c:pt idx="11">
                  <c:v>SEGUIMIENTO Y EVALUACIÓN</c:v>
                </c:pt>
              </c:strCache>
            </c:strRef>
          </c:cat>
          <c:val>
            <c:numRef>
              <c:f>'CONSOLIDADO V2'!$F$5:$F$16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BE7A-4EFB-80D1-C7E7F8CF4905}"/>
            </c:ext>
          </c:extLst>
        </c:ser>
        <c:dLbls>
          <c:dLblPos val="ctr"/>
          <c:showLegendKey val="0"/>
          <c:showVal val="1"/>
          <c:showCatName val="0"/>
          <c:showSerName val="0"/>
          <c:showPercent val="0"/>
          <c:showBubbleSize val="0"/>
        </c:dLbls>
        <c:gapWidth val="150"/>
        <c:overlap val="100"/>
        <c:axId val="355295751"/>
        <c:axId val="355297799"/>
      </c:barChart>
      <c:catAx>
        <c:axId val="355295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5297799"/>
        <c:crosses val="autoZero"/>
        <c:auto val="1"/>
        <c:lblAlgn val="ctr"/>
        <c:lblOffset val="100"/>
        <c:noMultiLvlLbl val="0"/>
      </c:catAx>
      <c:valAx>
        <c:axId val="35529779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529575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438150</xdr:colOff>
      <xdr:row>2</xdr:row>
      <xdr:rowOff>66675</xdr:rowOff>
    </xdr:from>
    <xdr:to>
      <xdr:col>21</xdr:col>
      <xdr:colOff>266700</xdr:colOff>
      <xdr:row>23</xdr:row>
      <xdr:rowOff>57150</xdr:rowOff>
    </xdr:to>
    <xdr:graphicFrame macro="">
      <xdr:nvGraphicFramePr>
        <xdr:cNvPr id="2" name="Gráfico 1">
          <a:extLst>
            <a:ext uri="{FF2B5EF4-FFF2-40B4-BE49-F238E27FC236}">
              <a16:creationId xmlns:a16="http://schemas.microsoft.com/office/drawing/2014/main" id="{5DAC7638-E646-42B2-9FBC-633FD6C2FBE1}"/>
            </a:ext>
            <a:ext uri="{147F2762-F138-4A5C-976F-8EAC2B608ADB}">
              <a16:predDERef xmlns:a16="http://schemas.microsoft.com/office/drawing/2014/main" pred="{344060F8-8A98-46DA-930A-0EF83A9D5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619125</xdr:colOff>
      <xdr:row>0</xdr:row>
      <xdr:rowOff>38100</xdr:rowOff>
    </xdr:from>
    <xdr:to>
      <xdr:col>2</xdr:col>
      <xdr:colOff>1885950</xdr:colOff>
      <xdr:row>2</xdr:row>
      <xdr:rowOff>238125</xdr:rowOff>
    </xdr:to>
    <xdr:pic>
      <xdr:nvPicPr>
        <xdr:cNvPr id="3" name="Imagen 2">
          <a:extLst>
            <a:ext uri="{FF2B5EF4-FFF2-40B4-BE49-F238E27FC236}">
              <a16:creationId xmlns:a16="http://schemas.microsoft.com/office/drawing/2014/main" id="{40AA5AFE-F8A7-4B2C-BE16-E3A89D6A480C}"/>
            </a:ext>
          </a:extLst>
        </xdr:cNvPr>
        <xdr:cNvPicPr>
          <a:picLocks noChangeAspect="1"/>
        </xdr:cNvPicPr>
      </xdr:nvPicPr>
      <xdr:blipFill>
        <a:blip xmlns:r="http://schemas.openxmlformats.org/officeDocument/2006/relationships" r:embed="rId1"/>
        <a:stretch>
          <a:fillRect/>
        </a:stretch>
      </xdr:blipFill>
      <xdr:spPr>
        <a:xfrm>
          <a:off x="885825" y="38100"/>
          <a:ext cx="2381250" cy="8858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600075</xdr:colOff>
      <xdr:row>0</xdr:row>
      <xdr:rowOff>57150</xdr:rowOff>
    </xdr:from>
    <xdr:to>
      <xdr:col>2</xdr:col>
      <xdr:colOff>1866900</xdr:colOff>
      <xdr:row>2</xdr:row>
      <xdr:rowOff>257175</xdr:rowOff>
    </xdr:to>
    <xdr:pic>
      <xdr:nvPicPr>
        <xdr:cNvPr id="3" name="Imagen 2">
          <a:extLst>
            <a:ext uri="{FF2B5EF4-FFF2-40B4-BE49-F238E27FC236}">
              <a16:creationId xmlns:a16="http://schemas.microsoft.com/office/drawing/2014/main" id="{956FB856-063D-4E08-8B03-5878424A197C}"/>
            </a:ext>
          </a:extLst>
        </xdr:cNvPr>
        <xdr:cNvPicPr>
          <a:picLocks noChangeAspect="1"/>
        </xdr:cNvPicPr>
      </xdr:nvPicPr>
      <xdr:blipFill>
        <a:blip xmlns:r="http://schemas.openxmlformats.org/officeDocument/2006/relationships" r:embed="rId1"/>
        <a:stretch>
          <a:fillRect/>
        </a:stretch>
      </xdr:blipFill>
      <xdr:spPr>
        <a:xfrm>
          <a:off x="866775" y="57150"/>
          <a:ext cx="2381250" cy="8858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838200</xdr:colOff>
      <xdr:row>0</xdr:row>
      <xdr:rowOff>57150</xdr:rowOff>
    </xdr:from>
    <xdr:to>
      <xdr:col>3</xdr:col>
      <xdr:colOff>266700</xdr:colOff>
      <xdr:row>2</xdr:row>
      <xdr:rowOff>257175</xdr:rowOff>
    </xdr:to>
    <xdr:pic>
      <xdr:nvPicPr>
        <xdr:cNvPr id="2" name="Imagen 2">
          <a:extLst>
            <a:ext uri="{FF2B5EF4-FFF2-40B4-BE49-F238E27FC236}">
              <a16:creationId xmlns:a16="http://schemas.microsoft.com/office/drawing/2014/main" id="{04947287-2B40-4EB2-A406-B150337FA4FF}"/>
            </a:ext>
          </a:extLst>
        </xdr:cNvPr>
        <xdr:cNvPicPr>
          <a:picLocks noChangeAspect="1"/>
        </xdr:cNvPicPr>
      </xdr:nvPicPr>
      <xdr:blipFill>
        <a:blip xmlns:r="http://schemas.openxmlformats.org/officeDocument/2006/relationships" r:embed="rId1"/>
        <a:stretch>
          <a:fillRect/>
        </a:stretch>
      </xdr:blipFill>
      <xdr:spPr>
        <a:xfrm>
          <a:off x="1104900" y="57150"/>
          <a:ext cx="2371725" cy="8858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838200</xdr:colOff>
      <xdr:row>0</xdr:row>
      <xdr:rowOff>57150</xdr:rowOff>
    </xdr:from>
    <xdr:to>
      <xdr:col>3</xdr:col>
      <xdr:colOff>495300</xdr:colOff>
      <xdr:row>2</xdr:row>
      <xdr:rowOff>257175</xdr:rowOff>
    </xdr:to>
    <xdr:pic>
      <xdr:nvPicPr>
        <xdr:cNvPr id="3" name="Imagen 2">
          <a:extLst>
            <a:ext uri="{FF2B5EF4-FFF2-40B4-BE49-F238E27FC236}">
              <a16:creationId xmlns:a16="http://schemas.microsoft.com/office/drawing/2014/main" id="{5DD7A9FD-472C-4FB9-81A4-975A7678E2F4}"/>
            </a:ext>
          </a:extLst>
        </xdr:cNvPr>
        <xdr:cNvPicPr>
          <a:picLocks noChangeAspect="1"/>
        </xdr:cNvPicPr>
      </xdr:nvPicPr>
      <xdr:blipFill>
        <a:blip xmlns:r="http://schemas.openxmlformats.org/officeDocument/2006/relationships" r:embed="rId1"/>
        <a:stretch>
          <a:fillRect/>
        </a:stretch>
      </xdr:blipFill>
      <xdr:spPr>
        <a:xfrm>
          <a:off x="1104900" y="57150"/>
          <a:ext cx="2381250" cy="8858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276224</xdr:colOff>
      <xdr:row>2</xdr:row>
      <xdr:rowOff>257175</xdr:rowOff>
    </xdr:from>
    <xdr:to>
      <xdr:col>3</xdr:col>
      <xdr:colOff>571499</xdr:colOff>
      <xdr:row>6</xdr:row>
      <xdr:rowOff>523875</xdr:rowOff>
    </xdr:to>
    <xdr:sp macro="" textlink="">
      <xdr:nvSpPr>
        <xdr:cNvPr id="2" name="Flecha: hacia arriba 1">
          <a:extLst>
            <a:ext uri="{FF2B5EF4-FFF2-40B4-BE49-F238E27FC236}">
              <a16:creationId xmlns:a16="http://schemas.microsoft.com/office/drawing/2014/main" id="{E776DC10-30F1-4322-BC2C-0473075A8901}"/>
            </a:ext>
          </a:extLst>
        </xdr:cNvPr>
        <xdr:cNvSpPr/>
      </xdr:nvSpPr>
      <xdr:spPr>
        <a:xfrm>
          <a:off x="2562224" y="638175"/>
          <a:ext cx="295275" cy="2857500"/>
        </a:xfrm>
        <a:prstGeom prst="upArrow">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ctr" anchorCtr="0"/>
        <a:lstStyle/>
        <a:p>
          <a:pPr algn="ctr"/>
          <a:r>
            <a:rPr lang="es-CO" sz="1100">
              <a:solidFill>
                <a:sysClr val="windowText" lastClr="000000"/>
              </a:solidFill>
            </a:rPr>
            <a:t>PROBABILIDAD DE OCURRENCIA</a:t>
          </a:r>
        </a:p>
      </xdr:txBody>
    </xdr:sp>
    <xdr:clientData/>
  </xdr:twoCellAnchor>
  <xdr:twoCellAnchor>
    <xdr:from>
      <xdr:col>5</xdr:col>
      <xdr:colOff>814387</xdr:colOff>
      <xdr:row>8</xdr:row>
      <xdr:rowOff>4764</xdr:rowOff>
    </xdr:from>
    <xdr:to>
      <xdr:col>9</xdr:col>
      <xdr:colOff>14287</xdr:colOff>
      <xdr:row>9</xdr:row>
      <xdr:rowOff>109539</xdr:rowOff>
    </xdr:to>
    <xdr:sp macro="" textlink="">
      <xdr:nvSpPr>
        <xdr:cNvPr id="3" name="Flecha: hacia arriba 2">
          <a:extLst>
            <a:ext uri="{FF2B5EF4-FFF2-40B4-BE49-F238E27FC236}">
              <a16:creationId xmlns:a16="http://schemas.microsoft.com/office/drawing/2014/main" id="{2176C309-1D16-484E-9D72-6F66C1E05BF5}"/>
            </a:ext>
          </a:extLst>
        </xdr:cNvPr>
        <xdr:cNvSpPr/>
      </xdr:nvSpPr>
      <xdr:spPr>
        <a:xfrm rot="5400000">
          <a:off x="5905499" y="2533652"/>
          <a:ext cx="295275" cy="2857500"/>
        </a:xfrm>
        <a:prstGeom prst="upArrow">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ctr" anchorCtr="0"/>
        <a:lstStyle/>
        <a:p>
          <a:pPr algn="ctr"/>
          <a:r>
            <a:rPr lang="es-CO" sz="1100">
              <a:solidFill>
                <a:sysClr val="windowText" lastClr="000000"/>
              </a:solidFill>
            </a:rPr>
            <a:t>IMPACTO</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276224</xdr:colOff>
      <xdr:row>2</xdr:row>
      <xdr:rowOff>257175</xdr:rowOff>
    </xdr:from>
    <xdr:to>
      <xdr:col>3</xdr:col>
      <xdr:colOff>571499</xdr:colOff>
      <xdr:row>6</xdr:row>
      <xdr:rowOff>523875</xdr:rowOff>
    </xdr:to>
    <xdr:sp macro="" textlink="">
      <xdr:nvSpPr>
        <xdr:cNvPr id="2" name="Flecha: hacia arriba 1">
          <a:extLst>
            <a:ext uri="{FF2B5EF4-FFF2-40B4-BE49-F238E27FC236}">
              <a16:creationId xmlns:a16="http://schemas.microsoft.com/office/drawing/2014/main" id="{55A19EE0-C55D-4A62-912F-E05D845DA39C}"/>
            </a:ext>
          </a:extLst>
        </xdr:cNvPr>
        <xdr:cNvSpPr/>
      </xdr:nvSpPr>
      <xdr:spPr>
        <a:xfrm>
          <a:off x="2562224" y="638175"/>
          <a:ext cx="295275" cy="2857500"/>
        </a:xfrm>
        <a:prstGeom prst="upArrow">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ctr" anchorCtr="0"/>
        <a:lstStyle/>
        <a:p>
          <a:pPr algn="ctr"/>
          <a:r>
            <a:rPr lang="es-CO" sz="1100">
              <a:solidFill>
                <a:sysClr val="windowText" lastClr="000000"/>
              </a:solidFill>
            </a:rPr>
            <a:t>PROBABILIDAD DE OCURRENCIA</a:t>
          </a:r>
        </a:p>
      </xdr:txBody>
    </xdr:sp>
    <xdr:clientData/>
  </xdr:twoCellAnchor>
  <xdr:twoCellAnchor>
    <xdr:from>
      <xdr:col>5</xdr:col>
      <xdr:colOff>814387</xdr:colOff>
      <xdr:row>8</xdr:row>
      <xdr:rowOff>4764</xdr:rowOff>
    </xdr:from>
    <xdr:to>
      <xdr:col>9</xdr:col>
      <xdr:colOff>14287</xdr:colOff>
      <xdr:row>9</xdr:row>
      <xdr:rowOff>109539</xdr:rowOff>
    </xdr:to>
    <xdr:sp macro="" textlink="">
      <xdr:nvSpPr>
        <xdr:cNvPr id="3" name="Flecha: hacia arriba 2">
          <a:extLst>
            <a:ext uri="{FF2B5EF4-FFF2-40B4-BE49-F238E27FC236}">
              <a16:creationId xmlns:a16="http://schemas.microsoft.com/office/drawing/2014/main" id="{933B46D0-68BE-4F22-B6B1-0B1651B9A033}"/>
            </a:ext>
            <a:ext uri="{147F2762-F138-4A5C-976F-8EAC2B608ADB}">
              <a16:predDERef xmlns:a16="http://schemas.microsoft.com/office/drawing/2014/main" pred="{55A19EE0-C55D-4A62-912F-E05D845DA39C}"/>
            </a:ext>
          </a:extLst>
        </xdr:cNvPr>
        <xdr:cNvSpPr/>
      </xdr:nvSpPr>
      <xdr:spPr>
        <a:xfrm rot="5400000">
          <a:off x="5905499" y="2533652"/>
          <a:ext cx="295275" cy="2857500"/>
        </a:xfrm>
        <a:prstGeom prst="upArrow">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ctr" anchorCtr="0"/>
        <a:lstStyle/>
        <a:p>
          <a:pPr algn="ctr"/>
          <a:r>
            <a:rPr lang="es-CO" sz="1100">
              <a:solidFill>
                <a:sysClr val="windowText" lastClr="000000"/>
              </a:solidFill>
            </a:rPr>
            <a:t>IMPACTO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904875</xdr:colOff>
      <xdr:row>0</xdr:row>
      <xdr:rowOff>38100</xdr:rowOff>
    </xdr:from>
    <xdr:to>
      <xdr:col>3</xdr:col>
      <xdr:colOff>476250</xdr:colOff>
      <xdr:row>2</xdr:row>
      <xdr:rowOff>295275</xdr:rowOff>
    </xdr:to>
    <xdr:pic>
      <xdr:nvPicPr>
        <xdr:cNvPr id="3" name="Imagen 2">
          <a:extLst>
            <a:ext uri="{FF2B5EF4-FFF2-40B4-BE49-F238E27FC236}">
              <a16:creationId xmlns:a16="http://schemas.microsoft.com/office/drawing/2014/main" id="{ACDE2F17-0944-4C6F-AD1B-1B8ECD2B3503}"/>
            </a:ext>
          </a:extLst>
        </xdr:cNvPr>
        <xdr:cNvPicPr>
          <a:picLocks noChangeAspect="1"/>
        </xdr:cNvPicPr>
      </xdr:nvPicPr>
      <xdr:blipFill>
        <a:blip xmlns:r="http://schemas.openxmlformats.org/officeDocument/2006/relationships" r:embed="rId1"/>
        <a:stretch>
          <a:fillRect/>
        </a:stretch>
      </xdr:blipFill>
      <xdr:spPr>
        <a:xfrm>
          <a:off x="1171575" y="38100"/>
          <a:ext cx="2533650" cy="942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390525</xdr:colOff>
      <xdr:row>0</xdr:row>
      <xdr:rowOff>0</xdr:rowOff>
    </xdr:from>
    <xdr:to>
      <xdr:col>2</xdr:col>
      <xdr:colOff>1276350</xdr:colOff>
      <xdr:row>2</xdr:row>
      <xdr:rowOff>238125</xdr:rowOff>
    </xdr:to>
    <xdr:pic>
      <xdr:nvPicPr>
        <xdr:cNvPr id="3" name="Imagen 2">
          <a:extLst>
            <a:ext uri="{FF2B5EF4-FFF2-40B4-BE49-F238E27FC236}">
              <a16:creationId xmlns:a16="http://schemas.microsoft.com/office/drawing/2014/main" id="{8653692D-6713-4E9E-8C0A-1010029A1105}"/>
            </a:ext>
          </a:extLst>
        </xdr:cNvPr>
        <xdr:cNvPicPr>
          <a:picLocks noChangeAspect="1"/>
        </xdr:cNvPicPr>
      </xdr:nvPicPr>
      <xdr:blipFill>
        <a:blip xmlns:r="http://schemas.openxmlformats.org/officeDocument/2006/relationships" r:embed="rId1"/>
        <a:stretch>
          <a:fillRect/>
        </a:stretch>
      </xdr:blipFill>
      <xdr:spPr>
        <a:xfrm>
          <a:off x="657225" y="0"/>
          <a:ext cx="2000250" cy="8858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1028700</xdr:colOff>
      <xdr:row>0</xdr:row>
      <xdr:rowOff>152400</xdr:rowOff>
    </xdr:from>
    <xdr:to>
      <xdr:col>3</xdr:col>
      <xdr:colOff>1562100</xdr:colOff>
      <xdr:row>2</xdr:row>
      <xdr:rowOff>123825</xdr:rowOff>
    </xdr:to>
    <xdr:pic>
      <xdr:nvPicPr>
        <xdr:cNvPr id="3" name="Imagen 2">
          <a:extLst>
            <a:ext uri="{FF2B5EF4-FFF2-40B4-BE49-F238E27FC236}">
              <a16:creationId xmlns:a16="http://schemas.microsoft.com/office/drawing/2014/main" id="{3C7D4EF9-EBF0-4FEA-9321-727A788D9AA6}"/>
            </a:ext>
          </a:extLst>
        </xdr:cNvPr>
        <xdr:cNvPicPr>
          <a:picLocks noChangeAspect="1"/>
        </xdr:cNvPicPr>
      </xdr:nvPicPr>
      <xdr:blipFill>
        <a:blip xmlns:r="http://schemas.openxmlformats.org/officeDocument/2006/relationships" r:embed="rId1"/>
        <a:stretch>
          <a:fillRect/>
        </a:stretch>
      </xdr:blipFill>
      <xdr:spPr>
        <a:xfrm>
          <a:off x="1295400" y="152400"/>
          <a:ext cx="2762250" cy="10382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962025</xdr:colOff>
      <xdr:row>0</xdr:row>
      <xdr:rowOff>171450</xdr:rowOff>
    </xdr:from>
    <xdr:to>
      <xdr:col>3</xdr:col>
      <xdr:colOff>1495425</xdr:colOff>
      <xdr:row>2</xdr:row>
      <xdr:rowOff>295275</xdr:rowOff>
    </xdr:to>
    <xdr:pic>
      <xdr:nvPicPr>
        <xdr:cNvPr id="3" name="Imagen 2">
          <a:extLst>
            <a:ext uri="{FF2B5EF4-FFF2-40B4-BE49-F238E27FC236}">
              <a16:creationId xmlns:a16="http://schemas.microsoft.com/office/drawing/2014/main" id="{BD975BFD-8946-4B2E-8BD2-8EBBDCCD86E9}"/>
            </a:ext>
          </a:extLst>
        </xdr:cNvPr>
        <xdr:cNvPicPr>
          <a:picLocks noChangeAspect="1"/>
        </xdr:cNvPicPr>
      </xdr:nvPicPr>
      <xdr:blipFill>
        <a:blip xmlns:r="http://schemas.openxmlformats.org/officeDocument/2006/relationships" r:embed="rId1"/>
        <a:stretch>
          <a:fillRect/>
        </a:stretch>
      </xdr:blipFill>
      <xdr:spPr>
        <a:xfrm>
          <a:off x="1228725" y="171450"/>
          <a:ext cx="2762250" cy="10382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923925</xdr:colOff>
      <xdr:row>0</xdr:row>
      <xdr:rowOff>161925</xdr:rowOff>
    </xdr:from>
    <xdr:to>
      <xdr:col>3</xdr:col>
      <xdr:colOff>1457325</xdr:colOff>
      <xdr:row>2</xdr:row>
      <xdr:rowOff>285750</xdr:rowOff>
    </xdr:to>
    <xdr:pic>
      <xdr:nvPicPr>
        <xdr:cNvPr id="3" name="Imagen 2">
          <a:extLst>
            <a:ext uri="{FF2B5EF4-FFF2-40B4-BE49-F238E27FC236}">
              <a16:creationId xmlns:a16="http://schemas.microsoft.com/office/drawing/2014/main" id="{0872A52F-3633-442B-8475-A6C794F18F9E}"/>
            </a:ext>
          </a:extLst>
        </xdr:cNvPr>
        <xdr:cNvPicPr>
          <a:picLocks noChangeAspect="1"/>
        </xdr:cNvPicPr>
      </xdr:nvPicPr>
      <xdr:blipFill>
        <a:blip xmlns:r="http://schemas.openxmlformats.org/officeDocument/2006/relationships" r:embed="rId1"/>
        <a:stretch>
          <a:fillRect/>
        </a:stretch>
      </xdr:blipFill>
      <xdr:spPr>
        <a:xfrm>
          <a:off x="1190625" y="161925"/>
          <a:ext cx="2762250" cy="10382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809625</xdr:colOff>
      <xdr:row>0</xdr:row>
      <xdr:rowOff>142875</xdr:rowOff>
    </xdr:from>
    <xdr:to>
      <xdr:col>3</xdr:col>
      <xdr:colOff>1343025</xdr:colOff>
      <xdr:row>2</xdr:row>
      <xdr:rowOff>304800</xdr:rowOff>
    </xdr:to>
    <xdr:pic>
      <xdr:nvPicPr>
        <xdr:cNvPr id="3" name="Imagen 2">
          <a:extLst>
            <a:ext uri="{FF2B5EF4-FFF2-40B4-BE49-F238E27FC236}">
              <a16:creationId xmlns:a16="http://schemas.microsoft.com/office/drawing/2014/main" id="{0CA7BC2A-EC45-4006-AF2B-104C14159F33}"/>
            </a:ext>
          </a:extLst>
        </xdr:cNvPr>
        <xdr:cNvPicPr>
          <a:picLocks noChangeAspect="1"/>
        </xdr:cNvPicPr>
      </xdr:nvPicPr>
      <xdr:blipFill>
        <a:blip xmlns:r="http://schemas.openxmlformats.org/officeDocument/2006/relationships" r:embed="rId1"/>
        <a:stretch>
          <a:fillRect/>
        </a:stretch>
      </xdr:blipFill>
      <xdr:spPr>
        <a:xfrm>
          <a:off x="1076325" y="142875"/>
          <a:ext cx="2762250" cy="10382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371475</xdr:colOff>
      <xdr:row>0</xdr:row>
      <xdr:rowOff>228600</xdr:rowOff>
    </xdr:from>
    <xdr:to>
      <xdr:col>3</xdr:col>
      <xdr:colOff>904875</xdr:colOff>
      <xdr:row>2</xdr:row>
      <xdr:rowOff>219075</xdr:rowOff>
    </xdr:to>
    <xdr:pic>
      <xdr:nvPicPr>
        <xdr:cNvPr id="3" name="Imagen 2">
          <a:extLst>
            <a:ext uri="{FF2B5EF4-FFF2-40B4-BE49-F238E27FC236}">
              <a16:creationId xmlns:a16="http://schemas.microsoft.com/office/drawing/2014/main" id="{BF6718C7-926E-411F-8F8C-7AF292942A44}"/>
            </a:ext>
          </a:extLst>
        </xdr:cNvPr>
        <xdr:cNvPicPr>
          <a:picLocks noChangeAspect="1"/>
        </xdr:cNvPicPr>
      </xdr:nvPicPr>
      <xdr:blipFill>
        <a:blip xmlns:r="http://schemas.openxmlformats.org/officeDocument/2006/relationships" r:embed="rId1"/>
        <a:stretch>
          <a:fillRect/>
        </a:stretch>
      </xdr:blipFill>
      <xdr:spPr>
        <a:xfrm>
          <a:off x="638175" y="228600"/>
          <a:ext cx="2762250" cy="10382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866775</xdr:colOff>
      <xdr:row>0</xdr:row>
      <xdr:rowOff>171450</xdr:rowOff>
    </xdr:from>
    <xdr:to>
      <xdr:col>3</xdr:col>
      <xdr:colOff>998440</xdr:colOff>
      <xdr:row>2</xdr:row>
      <xdr:rowOff>257175</xdr:rowOff>
    </xdr:to>
    <xdr:pic>
      <xdr:nvPicPr>
        <xdr:cNvPr id="4" name="Imagen 3">
          <a:extLst>
            <a:ext uri="{FF2B5EF4-FFF2-40B4-BE49-F238E27FC236}">
              <a16:creationId xmlns:a16="http://schemas.microsoft.com/office/drawing/2014/main" id="{74E200BE-AEDD-4AE0-971E-BD9932D17F05}"/>
            </a:ext>
          </a:extLst>
        </xdr:cNvPr>
        <xdr:cNvPicPr>
          <a:picLocks noChangeAspect="1"/>
        </xdr:cNvPicPr>
      </xdr:nvPicPr>
      <xdr:blipFill>
        <a:blip xmlns:r="http://schemas.openxmlformats.org/officeDocument/2006/relationships" r:embed="rId1"/>
        <a:stretch>
          <a:fillRect/>
        </a:stretch>
      </xdr:blipFill>
      <xdr:spPr>
        <a:xfrm>
          <a:off x="1133475" y="171450"/>
          <a:ext cx="2762250" cy="10382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laudia Patricia Puerta" id="{9511774A-55D2-40B4-A73D-109E611A01D7}" userId="0880f2e505a37fd8" providerId="Windows Live"/>
  <person displayName="Planeacion Epa Cartagena" id="{CF7DE433-A803-4F2F-986A-055A16561DA6}" userId="S::planeacion@epacartagena.gov.co::8f6a555f-7941-4833-9ed1-f0d381c72201"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6" dT="2022-01-24T22:03:44.43" personId="{9511774A-55D2-40B4-A73D-109E611A01D7}" id="{3AD22989-D7C1-40D9-9DD4-0477FD3A10CA}">
    <text>Recuerde siempre la siguiente pregunta: ¿Qué tiene que hacer el funcionario a cargo para lograr cometer el acto de corrupción?</text>
  </threadedComment>
</ThreadedComments>
</file>

<file path=xl/threadedComments/threadedComment10.xml><?xml version="1.0" encoding="utf-8"?>
<ThreadedComments xmlns="http://schemas.microsoft.com/office/spreadsheetml/2018/threadedcomments" xmlns:x="http://schemas.openxmlformats.org/spreadsheetml/2006/main">
  <threadedComment ref="D6" dT="2022-01-24T22:03:44.43" personId="{9511774A-55D2-40B4-A73D-109E611A01D7}" id="{E062544E-A408-4A82-8E1D-BAF737664CD8}">
    <text>Recuerde siempre la siguiente pregunta: ¿Qué tiene que hacer el funcionario a cargo para lograr cometer el acto de corrupción?</text>
  </threadedComment>
</ThreadedComments>
</file>

<file path=xl/threadedComments/threadedComment11.xml><?xml version="1.0" encoding="utf-8"?>
<ThreadedComments xmlns="http://schemas.microsoft.com/office/spreadsheetml/2018/threadedcomments" xmlns:x="http://schemas.openxmlformats.org/spreadsheetml/2006/main">
  <threadedComment ref="D6" dT="2022-01-24T22:03:44.43" personId="{9511774A-55D2-40B4-A73D-109E611A01D7}" id="{229E2B2B-4B5E-452F-A492-80E686E87CBE}">
    <text>Recuerde siempre la siguiente pregunta: ¿Qué tiene que hacer el funcionario a cargo para lograr cometer el acto de corrupción?</text>
  </threadedComment>
</ThreadedComments>
</file>

<file path=xl/threadedComments/threadedComment12.xml><?xml version="1.0" encoding="utf-8"?>
<ThreadedComments xmlns="http://schemas.microsoft.com/office/spreadsheetml/2018/threadedcomments" xmlns:x="http://schemas.openxmlformats.org/spreadsheetml/2006/main">
  <threadedComment ref="D6" dT="2022-01-24T22:03:44.43" personId="{9511774A-55D2-40B4-A73D-109E611A01D7}" id="{8B4E59CE-C0B0-4BAE-9AC0-E1611F34065F}">
    <text>Recuerde siempre la siguiente pregunta: ¿Qué tiene que hacer el funcionario a cargo para lograr cometer el acto de corrupción?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D6" dT="2022-01-24T22:03:44.43" personId="{9511774A-55D2-40B4-A73D-109E611A01D7}" id="{179EEDAB-611B-41D2-B48C-2713D1C8F3E0}">
    <text>Recuerde siempre la siguiente pregunta: ¿Qué tiene que hacer el funcionario a cargo para lograr cometer el acto de corrupción?</text>
  </threadedComment>
</ThreadedComments>
</file>

<file path=xl/threadedComments/threadedComment3.xml><?xml version="1.0" encoding="utf-8"?>
<ThreadedComments xmlns="http://schemas.microsoft.com/office/spreadsheetml/2018/threadedcomments" xmlns:x="http://schemas.openxmlformats.org/spreadsheetml/2006/main">
  <threadedComment ref="D6" dT="2022-01-24T22:03:44.43" personId="{9511774A-55D2-40B4-A73D-109E611A01D7}" id="{5DE8208C-2DDE-4303-B9E5-F74CE9A16589}">
    <text>Recuerde siempre la siguiente pregunta: ¿Qué tiene que hacer el funcionario a cargo para lograr cometer el acto de corrupción?</text>
  </threadedComment>
</ThreadedComments>
</file>

<file path=xl/threadedComments/threadedComment4.xml><?xml version="1.0" encoding="utf-8"?>
<ThreadedComments xmlns="http://schemas.microsoft.com/office/spreadsheetml/2018/threadedcomments" xmlns:x="http://schemas.openxmlformats.org/spreadsheetml/2006/main">
  <threadedComment ref="D6" dT="2022-01-24T22:03:44.43" personId="{9511774A-55D2-40B4-A73D-109E611A01D7}" id="{CA6DDC93-C2A3-4BDB-9B8A-70F7CB1243B3}">
    <text>Recuerde siempre la siguiente pregunta: ¿Qué tiene que hacer el funcionario a cargo para lograr cometer el acto de corrupción?</text>
  </threadedComment>
</ThreadedComments>
</file>

<file path=xl/threadedComments/threadedComment5.xml><?xml version="1.0" encoding="utf-8"?>
<ThreadedComments xmlns="http://schemas.microsoft.com/office/spreadsheetml/2018/threadedcomments" xmlns:x="http://schemas.openxmlformats.org/spreadsheetml/2006/main">
  <threadedComment ref="D6" dT="2022-01-24T22:03:44.43" personId="{9511774A-55D2-40B4-A73D-109E611A01D7}" id="{CFFE3C9F-673C-4E10-BF07-E3318DBD4250}">
    <text>Recuerde siempre la siguiente pregunta: ¿Qué tiene que hacer el funcionario a cargo para lograr cometer el acto de corrupción?</text>
  </threadedComment>
  <threadedComment ref="AL8" dT="2023-04-17T15:35:58.15" personId="{CF7DE433-A803-4F2F-986A-055A16561DA6}" id="{84B72FD3-81A3-47DD-85AD-E0A318937A06}">
    <text xml:space="preserve">Es importante recordar que, el diseño de los controles debe contar con el responsable del área. por eso, se hizo la corrección pertinente. 
Se realizaron correcciones de forma en controles y acciones a implementar. </text>
  </threadedComment>
</ThreadedComments>
</file>

<file path=xl/threadedComments/threadedComment6.xml><?xml version="1.0" encoding="utf-8"?>
<ThreadedComments xmlns="http://schemas.microsoft.com/office/spreadsheetml/2018/threadedcomments" xmlns:x="http://schemas.openxmlformats.org/spreadsheetml/2006/main">
  <threadedComment ref="D6" dT="2022-01-24T22:03:44.43" personId="{9511774A-55D2-40B4-A73D-109E611A01D7}" id="{535B2E60-1BBC-466D-B7C7-17D966BA1AF4}">
    <text>Recuerde siempre la siguiente pregunta: ¿Qué tiene que hacer el funcionario a cargo para lograr cometer el acto de corrupción?</text>
  </threadedComment>
</ThreadedComments>
</file>

<file path=xl/threadedComments/threadedComment7.xml><?xml version="1.0" encoding="utf-8"?>
<ThreadedComments xmlns="http://schemas.microsoft.com/office/spreadsheetml/2018/threadedcomments" xmlns:x="http://schemas.openxmlformats.org/spreadsheetml/2006/main">
  <threadedComment ref="D6" dT="2022-01-24T22:03:44.43" personId="{9511774A-55D2-40B4-A73D-109E611A01D7}" id="{599476F8-E588-407E-B299-5C4E30E4B71F}">
    <text>Recuerde siempre la siguiente pregunta: ¿Qué tiene que hacer el funcionario a cargo para lograr cometer el acto de corrupción?</text>
  </threadedComment>
</ThreadedComments>
</file>

<file path=xl/threadedComments/threadedComment8.xml><?xml version="1.0" encoding="utf-8"?>
<ThreadedComments xmlns="http://schemas.microsoft.com/office/spreadsheetml/2018/threadedcomments" xmlns:x="http://schemas.openxmlformats.org/spreadsheetml/2006/main">
  <threadedComment ref="D6" dT="2022-01-24T22:03:44.43" personId="{9511774A-55D2-40B4-A73D-109E611A01D7}" id="{3C0C9A36-73EA-4133-A93C-ED06809AC242}">
    <text>Recuerde siempre la siguiente pregunta: ¿Qué tiene que hacer el funcionario a cargo para lograr cometer el acto de corrupción?</text>
  </threadedComment>
</ThreadedComments>
</file>

<file path=xl/threadedComments/threadedComment9.xml><?xml version="1.0" encoding="utf-8"?>
<ThreadedComments xmlns="http://schemas.microsoft.com/office/spreadsheetml/2018/threadedcomments" xmlns:x="http://schemas.openxmlformats.org/spreadsheetml/2006/main">
  <threadedComment ref="D6" dT="2022-01-24T22:03:44.43" personId="{9511774A-55D2-40B4-A73D-109E611A01D7}" id="{ED0C2FA8-2622-4CC5-976E-56496B544CB1}">
    <text>Recuerde siempre la siguiente pregunta: ¿Qué tiene que hacer el funcionario a cargo para lograr cometer el acto de corrupción?</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2.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 Id="rId4" Type="http://schemas.microsoft.com/office/2017/10/relationships/threadedComment" Target="../threadedComments/threadedComment9.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 Id="rId4" Type="http://schemas.microsoft.com/office/2017/10/relationships/threadedComment" Target="../threadedComments/threadedComment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 Id="rId4" Type="http://schemas.microsoft.com/office/2017/10/relationships/threadedComment" Target="../threadedComments/threadedComment11.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 Id="rId4" Type="http://schemas.microsoft.com/office/2017/10/relationships/threadedComment" Target="../threadedComments/threadedComment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 Id="rId4" Type="http://schemas.microsoft.com/office/2017/10/relationships/threadedComment" Target="../threadedComments/threadedComment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 Id="rId4" Type="http://schemas.microsoft.com/office/2017/10/relationships/threadedComment" Target="../threadedComments/threadedComment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2753A-F403-4CF1-AE6B-12A734599AD6}">
  <sheetPr>
    <tabColor rgb="FFC00000"/>
  </sheetPr>
  <dimension ref="A1:AK60"/>
  <sheetViews>
    <sheetView workbookViewId="0">
      <selection activeCell="C2" sqref="C2:H2"/>
    </sheetView>
  </sheetViews>
  <sheetFormatPr baseColWidth="10" defaultColWidth="8.83203125" defaultRowHeight="15" x14ac:dyDescent="0.2"/>
  <cols>
    <col min="1" max="2" width="11.5" style="341" customWidth="1"/>
    <col min="3" max="8" width="33.5" customWidth="1"/>
    <col min="9" max="37" width="11.5" style="341" customWidth="1"/>
    <col min="38" max="257" width="11.5" customWidth="1"/>
  </cols>
  <sheetData>
    <row r="1" spans="2:8" s="341" customFormat="1" x14ac:dyDescent="0.2"/>
    <row r="2" spans="2:8" ht="44.25" customHeight="1" x14ac:dyDescent="0.2">
      <c r="C2" s="389" t="s">
        <v>379</v>
      </c>
      <c r="D2" s="389"/>
      <c r="E2" s="389"/>
      <c r="F2" s="389"/>
      <c r="G2" s="389"/>
      <c r="H2" s="389"/>
    </row>
    <row r="3" spans="2:8" ht="24" x14ac:dyDescent="0.2">
      <c r="D3" s="390" t="s">
        <v>0</v>
      </c>
      <c r="E3" s="390"/>
      <c r="F3" s="390"/>
      <c r="G3" s="388"/>
      <c r="H3" s="391" t="s">
        <v>1</v>
      </c>
    </row>
    <row r="4" spans="2:8" ht="22" x14ac:dyDescent="0.2">
      <c r="C4" s="342" t="s">
        <v>2</v>
      </c>
      <c r="D4" s="349" t="s">
        <v>3</v>
      </c>
      <c r="E4" s="349" t="s">
        <v>4</v>
      </c>
      <c r="F4" s="349" t="s">
        <v>5</v>
      </c>
      <c r="G4" s="349" t="s">
        <v>378</v>
      </c>
      <c r="H4" s="391"/>
    </row>
    <row r="5" spans="2:8" ht="23.25" customHeight="1" x14ac:dyDescent="0.2">
      <c r="B5" s="341">
        <v>1</v>
      </c>
      <c r="C5" s="343" t="s">
        <v>6</v>
      </c>
      <c r="D5" s="344">
        <f>+'GESTIÓN DE DIRECCIÓN'!BR12</f>
        <v>0</v>
      </c>
      <c r="E5" s="344">
        <f>+'GESTIÓN DE DIRECCIÓN'!BS12</f>
        <v>0</v>
      </c>
      <c r="F5" s="344">
        <f>+'GESTIÓN DE DIRECCIÓN'!BT12</f>
        <v>0</v>
      </c>
      <c r="G5" s="344">
        <f>+'GESTIÓN DE DIRECCIÓN'!BU12</f>
        <v>0</v>
      </c>
      <c r="H5" s="950">
        <f>SUM(D17:G17)</f>
        <v>0</v>
      </c>
    </row>
    <row r="6" spans="2:8" ht="23.25" customHeight="1" x14ac:dyDescent="0.2">
      <c r="B6" s="341">
        <v>2</v>
      </c>
      <c r="C6" s="343" t="s">
        <v>7</v>
      </c>
      <c r="D6" s="344">
        <f>+'GESTIÓN DE PLANEACIÓN'!BR12</f>
        <v>0</v>
      </c>
      <c r="E6" s="344">
        <f>+'GESTIÓN DE PLANEACIÓN'!BS12</f>
        <v>0</v>
      </c>
      <c r="F6" s="344">
        <f>+'GESTIÓN DE PLANEACIÓN'!BT12</f>
        <v>0</v>
      </c>
      <c r="G6" s="344">
        <f>+'GESTIÓN DE PLANEACIÓN'!BU12</f>
        <v>0</v>
      </c>
      <c r="H6" s="951"/>
    </row>
    <row r="7" spans="2:8" ht="34" x14ac:dyDescent="0.2">
      <c r="B7" s="341">
        <v>3</v>
      </c>
      <c r="C7" s="343" t="s">
        <v>8</v>
      </c>
      <c r="D7" s="344">
        <f>+'INVESTIGACIÓN Y EDUCACIÓN'!BR12</f>
        <v>0</v>
      </c>
      <c r="E7" s="344">
        <f>+'INVESTIGACIÓN Y EDUCACIÓN'!BS12</f>
        <v>0</v>
      </c>
      <c r="F7" s="344">
        <f>+'INVESTIGACIÓN Y EDUCACIÓN'!BT12</f>
        <v>0</v>
      </c>
      <c r="G7" s="344">
        <f>+'INVESTIGACIÓN Y EDUCACIÓN'!BU12</f>
        <v>0</v>
      </c>
      <c r="H7" s="951"/>
    </row>
    <row r="8" spans="2:8" ht="34" x14ac:dyDescent="0.2">
      <c r="B8" s="341">
        <v>4</v>
      </c>
      <c r="C8" s="343" t="s">
        <v>9</v>
      </c>
      <c r="D8" s="344">
        <f>+'EVALUAC, CTROL Y SEG AMBIENTAL'!BR14</f>
        <v>0</v>
      </c>
      <c r="E8" s="344">
        <f>+'EVALUAC, CTROL Y SEG AMBIENTAL'!BS14</f>
        <v>0</v>
      </c>
      <c r="F8" s="344">
        <f>+'EVALUAC, CTROL Y SEG AMBIENTAL'!BT14</f>
        <v>0</v>
      </c>
      <c r="G8" s="344">
        <f>+'EVALUAC, CTROL Y SEG AMBIENTAL'!BU14</f>
        <v>0</v>
      </c>
      <c r="H8" s="951"/>
    </row>
    <row r="9" spans="2:8" ht="34" x14ac:dyDescent="0.2">
      <c r="B9" s="341">
        <v>5</v>
      </c>
      <c r="C9" s="343" t="s">
        <v>10</v>
      </c>
      <c r="D9" s="344">
        <f>+'GESTION ADTIVA Y FINANCIERA'!BR20</f>
        <v>0</v>
      </c>
      <c r="E9" s="344">
        <f>+'GESTION ADTIVA Y FINANCIERA'!BS20</f>
        <v>0</v>
      </c>
      <c r="F9" s="344">
        <f>+'GESTION ADTIVA Y FINANCIERA'!BT20</f>
        <v>0</v>
      </c>
      <c r="G9" s="344">
        <f>+'GESTION ADTIVA Y FINANCIERA'!BU20</f>
        <v>0</v>
      </c>
      <c r="H9" s="951"/>
    </row>
    <row r="10" spans="2:8" ht="23.25" customHeight="1" x14ac:dyDescent="0.2">
      <c r="B10" s="341">
        <v>6</v>
      </c>
      <c r="C10" s="343" t="s">
        <v>11</v>
      </c>
      <c r="D10" s="344">
        <f>+'GESTIÓN JURÍDICA'!BR16</f>
        <v>0</v>
      </c>
      <c r="E10" s="344">
        <f>+'GESTIÓN JURÍDICA'!BS16</f>
        <v>0</v>
      </c>
      <c r="F10" s="344">
        <f>+'GESTIÓN JURÍDICA'!BT16</f>
        <v>0</v>
      </c>
      <c r="G10" s="344">
        <f>+'GESTIÓN JURÍDICA'!BU16</f>
        <v>0</v>
      </c>
      <c r="H10" s="951"/>
    </row>
    <row r="11" spans="2:8" ht="23.25" customHeight="1" x14ac:dyDescent="0.2">
      <c r="B11" s="341">
        <v>7</v>
      </c>
      <c r="C11" s="343" t="s">
        <v>12</v>
      </c>
      <c r="D11" s="345">
        <f>+'GESTIÓN CONTRACTUAL'!BR22</f>
        <v>0</v>
      </c>
      <c r="E11" s="345">
        <f>+'GESTIÓN CONTRACTUAL'!BS22</f>
        <v>0</v>
      </c>
      <c r="F11" s="345">
        <f>+'GESTIÓN CONTRACTUAL'!BT22</f>
        <v>0</v>
      </c>
      <c r="G11" s="345">
        <f>+'GESTIÓN CONTRACTUAL'!BU22</f>
        <v>0</v>
      </c>
      <c r="H11" s="951"/>
    </row>
    <row r="12" spans="2:8" ht="23.25" customHeight="1" x14ac:dyDescent="0.2">
      <c r="B12" s="341">
        <v>8</v>
      </c>
      <c r="C12" s="346" t="s">
        <v>13</v>
      </c>
      <c r="D12" s="345">
        <f>+'GESTIÓN DEL TALENTO HUMANO'!BR14</f>
        <v>0</v>
      </c>
      <c r="E12" s="345">
        <f>+'GESTIÓN DEL TALENTO HUMANO'!BS14</f>
        <v>0</v>
      </c>
      <c r="F12" s="345">
        <f>+'GESTIÓN DEL TALENTO HUMANO'!BT14</f>
        <v>0</v>
      </c>
      <c r="G12" s="345">
        <f>+'GESTIÓN DEL TALENTO HUMANO'!BU14</f>
        <v>0</v>
      </c>
      <c r="H12" s="951"/>
    </row>
    <row r="13" spans="2:8" ht="23.25" customHeight="1" x14ac:dyDescent="0.2">
      <c r="B13" s="341">
        <v>9</v>
      </c>
      <c r="C13" s="346" t="s">
        <v>14</v>
      </c>
      <c r="D13" s="345">
        <f>+TIC!BR11</f>
        <v>0</v>
      </c>
      <c r="E13" s="345">
        <f>+TIC!BS11</f>
        <v>0</v>
      </c>
      <c r="F13" s="345">
        <f>+TIC!BT11</f>
        <v>0</v>
      </c>
      <c r="G13" s="345">
        <f>+TIC!BU11</f>
        <v>0</v>
      </c>
      <c r="H13" s="951"/>
    </row>
    <row r="14" spans="2:8" ht="23.25" customHeight="1" x14ac:dyDescent="0.2">
      <c r="B14" s="341">
        <v>10</v>
      </c>
      <c r="C14" s="346" t="s">
        <v>15</v>
      </c>
      <c r="D14" s="345">
        <f>+'SERVICIOS AL CIUDADANO'!BR12</f>
        <v>0</v>
      </c>
      <c r="E14" s="345">
        <f>+'SERVICIOS AL CIUDADANO'!BS12</f>
        <v>0</v>
      </c>
      <c r="F14" s="345">
        <f>+'SERVICIOS AL CIUDADANO'!BT12</f>
        <v>0</v>
      </c>
      <c r="G14" s="345">
        <f>+'SERVICIOS AL CIUDADANO'!BU12</f>
        <v>0</v>
      </c>
      <c r="H14" s="951"/>
    </row>
    <row r="15" spans="2:8" ht="23.25" customHeight="1" x14ac:dyDescent="0.2">
      <c r="B15" s="341">
        <v>11</v>
      </c>
      <c r="C15" s="346" t="s">
        <v>16</v>
      </c>
      <c r="D15" s="345">
        <f>+'GESTIÓN DOCUMENTAL'!BR12</f>
        <v>0</v>
      </c>
      <c r="E15" s="345">
        <f>+'GESTIÓN DOCUMENTAL'!BS12</f>
        <v>0</v>
      </c>
      <c r="F15" s="345">
        <f>+'GESTIÓN DOCUMENTAL'!BT12</f>
        <v>0</v>
      </c>
      <c r="G15" s="345">
        <f>+'GESTIÓN DOCUMENTAL'!BU12</f>
        <v>0</v>
      </c>
      <c r="H15" s="951"/>
    </row>
    <row r="16" spans="2:8" ht="23.25" customHeight="1" x14ac:dyDescent="0.2">
      <c r="B16" s="341">
        <v>12</v>
      </c>
      <c r="C16" s="346" t="s">
        <v>17</v>
      </c>
      <c r="D16" s="345">
        <f>+'SEGUIMIENTO Y EVALUACIÓN'!BR16</f>
        <v>0</v>
      </c>
      <c r="E16" s="345">
        <f>+'SEGUIMIENTO Y EVALUACIÓN'!BS16</f>
        <v>0</v>
      </c>
      <c r="F16" s="345">
        <f>+'SEGUIMIENTO Y EVALUACIÓN'!BT16</f>
        <v>0</v>
      </c>
      <c r="G16" s="345">
        <f>+'SEGUIMIENTO Y EVALUACIÓN'!BU16</f>
        <v>0</v>
      </c>
      <c r="H16" s="951"/>
    </row>
    <row r="17" spans="3:8" ht="24" x14ac:dyDescent="0.2">
      <c r="C17" s="347" t="s">
        <v>18</v>
      </c>
      <c r="D17" s="348">
        <f>AVERAGE(D5:D16)</f>
        <v>0</v>
      </c>
      <c r="E17" s="348">
        <f t="shared" ref="E17:G17" si="0">AVERAGE(E5:E16)</f>
        <v>0</v>
      </c>
      <c r="F17" s="348">
        <f t="shared" si="0"/>
        <v>0</v>
      </c>
      <c r="G17" s="348">
        <f t="shared" si="0"/>
        <v>0</v>
      </c>
      <c r="H17" s="951"/>
    </row>
    <row r="18" spans="3:8" s="341" customFormat="1" x14ac:dyDescent="0.2"/>
    <row r="19" spans="3:8" s="341" customFormat="1" x14ac:dyDescent="0.2"/>
    <row r="20" spans="3:8" s="341" customFormat="1" x14ac:dyDescent="0.2"/>
    <row r="21" spans="3:8" s="341" customFormat="1" x14ac:dyDescent="0.2"/>
    <row r="22" spans="3:8" s="341" customFormat="1" x14ac:dyDescent="0.2"/>
    <row r="23" spans="3:8" s="341" customFormat="1" x14ac:dyDescent="0.2"/>
    <row r="24" spans="3:8" s="341" customFormat="1" x14ac:dyDescent="0.2"/>
    <row r="25" spans="3:8" s="341" customFormat="1" x14ac:dyDescent="0.2"/>
    <row r="26" spans="3:8" s="341" customFormat="1" x14ac:dyDescent="0.2"/>
    <row r="27" spans="3:8" s="341" customFormat="1" x14ac:dyDescent="0.2"/>
    <row r="28" spans="3:8" s="341" customFormat="1" x14ac:dyDescent="0.2"/>
    <row r="29" spans="3:8" s="341" customFormat="1" x14ac:dyDescent="0.2"/>
    <row r="30" spans="3:8" s="341" customFormat="1" x14ac:dyDescent="0.2"/>
    <row r="31" spans="3:8" s="341" customFormat="1" x14ac:dyDescent="0.2"/>
    <row r="32" spans="3:8" s="341" customFormat="1" x14ac:dyDescent="0.2"/>
    <row r="33" s="341" customFormat="1" x14ac:dyDescent="0.2"/>
    <row r="34" s="341" customFormat="1" x14ac:dyDescent="0.2"/>
    <row r="35" s="341" customFormat="1" x14ac:dyDescent="0.2"/>
    <row r="36" s="341" customFormat="1" x14ac:dyDescent="0.2"/>
    <row r="37" s="341" customFormat="1" x14ac:dyDescent="0.2"/>
    <row r="38" s="341" customFormat="1" x14ac:dyDescent="0.2"/>
    <row r="39" s="341" customFormat="1" x14ac:dyDescent="0.2"/>
    <row r="40" s="341" customFormat="1" x14ac:dyDescent="0.2"/>
    <row r="41" s="341" customFormat="1" x14ac:dyDescent="0.2"/>
    <row r="42" s="341" customFormat="1" x14ac:dyDescent="0.2"/>
    <row r="43" s="341" customFormat="1" x14ac:dyDescent="0.2"/>
    <row r="44" s="341" customFormat="1" x14ac:dyDescent="0.2"/>
    <row r="45" s="341" customFormat="1" x14ac:dyDescent="0.2"/>
    <row r="46" s="341" customFormat="1" x14ac:dyDescent="0.2"/>
    <row r="47" s="341" customFormat="1" x14ac:dyDescent="0.2"/>
    <row r="48" s="341" customFormat="1" x14ac:dyDescent="0.2"/>
    <row r="49" s="341" customFormat="1" x14ac:dyDescent="0.2"/>
    <row r="50" s="341" customFormat="1" x14ac:dyDescent="0.2"/>
    <row r="51" s="341" customFormat="1" x14ac:dyDescent="0.2"/>
    <row r="52" s="341" customFormat="1" x14ac:dyDescent="0.2"/>
    <row r="53" s="341" customFormat="1" x14ac:dyDescent="0.2"/>
    <row r="54" s="341" customFormat="1" x14ac:dyDescent="0.2"/>
    <row r="55" s="341" customFormat="1" x14ac:dyDescent="0.2"/>
    <row r="56" s="341" customFormat="1" x14ac:dyDescent="0.2"/>
    <row r="57" s="341" customFormat="1" x14ac:dyDescent="0.2"/>
    <row r="58" s="341" customFormat="1" x14ac:dyDescent="0.2"/>
    <row r="59" s="341" customFormat="1" x14ac:dyDescent="0.2"/>
    <row r="60" s="341" customFormat="1" x14ac:dyDescent="0.2"/>
  </sheetData>
  <protectedRanges>
    <protectedRange sqref="A2" name="Rango1"/>
  </protectedRanges>
  <mergeCells count="4">
    <mergeCell ref="C2:H2"/>
    <mergeCell ref="D3:F3"/>
    <mergeCell ref="H3:H4"/>
    <mergeCell ref="H5:H1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5841D-AFB8-42F7-9BB8-9BC5B0856F6E}">
  <dimension ref="A1:MT14"/>
  <sheetViews>
    <sheetView topLeftCell="E1" zoomScale="98" zoomScaleNormal="98" workbookViewId="0">
      <selection activeCell="A4" sqref="A4:G5"/>
    </sheetView>
  </sheetViews>
  <sheetFormatPr baseColWidth="10" defaultColWidth="11.5" defaultRowHeight="15" x14ac:dyDescent="0.2"/>
  <cols>
    <col min="1" max="1" width="4" style="19" customWidth="1"/>
    <col min="2" max="2" width="16.6640625" style="7" customWidth="1"/>
    <col min="3" max="3" width="22"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hidden="1" customWidth="1"/>
    <col min="14" max="14" width="16.5" style="131" customWidth="1"/>
    <col min="15" max="33" width="5" style="19" hidden="1" customWidth="1"/>
    <col min="34" max="34" width="6.1640625" style="134" hidden="1" customWidth="1"/>
    <col min="35" max="35" width="12.5" style="131" bestFit="1" customWidth="1"/>
    <col min="36" max="36" width="3.1640625" style="79" bestFit="1" customWidth="1"/>
    <col min="37" max="37" width="8.6640625" style="79" bestFit="1" customWidth="1"/>
    <col min="38" max="38" width="56" style="19" customWidth="1"/>
    <col min="39" max="39" width="15.33203125" style="379" hidden="1" customWidth="1"/>
    <col min="40" max="40" width="15.33203125" style="380" hidden="1" customWidth="1"/>
    <col min="41" max="41" width="15.33203125" style="379" hidden="1" customWidth="1"/>
    <col min="42" max="42" width="15.33203125" style="380" hidden="1" customWidth="1"/>
    <col min="43" max="43" width="15.33203125" style="379" hidden="1" customWidth="1"/>
    <col min="44" max="44" width="15.33203125" style="380" hidden="1" customWidth="1"/>
    <col min="45" max="45" width="15.33203125" style="379" hidden="1" customWidth="1"/>
    <col min="46" max="46" width="15.33203125" style="380" hidden="1" customWidth="1"/>
    <col min="47" max="47" width="15.33203125" style="379" hidden="1" customWidth="1"/>
    <col min="48" max="48" width="15.33203125" style="380" hidden="1" customWidth="1"/>
    <col min="49" max="49" width="15.33203125" style="379" hidden="1" customWidth="1"/>
    <col min="50" max="50" width="15.33203125" style="380" hidden="1" customWidth="1"/>
    <col min="51" max="51" width="15.33203125" style="379" hidden="1" customWidth="1"/>
    <col min="52" max="52" width="15.33203125" style="380" hidden="1" customWidth="1"/>
    <col min="53" max="53" width="15.33203125" style="79" customWidth="1"/>
    <col min="54" max="54" width="15.33203125" style="136" hidden="1" customWidth="1"/>
    <col min="55" max="55" width="15.33203125" style="22" hidden="1" customWidth="1"/>
    <col min="56" max="57" width="15.33203125" style="79" customWidth="1"/>
    <col min="58" max="60" width="15.33203125" style="386" hidden="1" customWidth="1"/>
    <col min="61" max="61" width="15.33203125" style="136" customWidth="1"/>
    <col min="62" max="62" width="12.83203125" style="79" hidden="1" customWidth="1"/>
    <col min="63" max="63" width="12.83203125" style="79" customWidth="1"/>
    <col min="64" max="64" width="15.6640625" style="79" hidden="1" customWidth="1"/>
    <col min="65" max="65" width="15.6640625" style="79" customWidth="1"/>
    <col min="66" max="66" width="9.1640625" style="19" hidden="1" customWidth="1"/>
    <col min="67" max="67" width="37.83203125" style="7" hidden="1" customWidth="1"/>
    <col min="68" max="68" width="20.33203125" style="19" hidden="1" customWidth="1"/>
    <col min="69" max="69" width="15.5" style="19" hidden="1" customWidth="1"/>
    <col min="70" max="73" width="13.5" style="7" customWidth="1"/>
    <col min="74" max="74" width="19.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37.5" customHeight="1" x14ac:dyDescent="0.2">
      <c r="A1" s="422"/>
      <c r="B1" s="423"/>
      <c r="C1" s="423"/>
      <c r="D1" s="424"/>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714"/>
      <c r="BJ1" s="228"/>
      <c r="BK1" s="818" t="s">
        <v>249</v>
      </c>
      <c r="BL1" s="819"/>
      <c r="BM1" s="820"/>
      <c r="BN1" s="500"/>
      <c r="BO1" s="426"/>
      <c r="BP1" s="426"/>
      <c r="BQ1" s="426"/>
      <c r="BR1" s="556"/>
      <c r="BS1" s="556"/>
      <c r="BT1" s="556"/>
      <c r="BU1" s="556"/>
      <c r="BV1" s="556"/>
    </row>
    <row r="2" spans="1:358" s="78" customFormat="1" ht="37.5"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821" t="s">
        <v>154</v>
      </c>
      <c r="BL2" s="822"/>
      <c r="BM2" s="823"/>
      <c r="BN2" s="500"/>
      <c r="BO2" s="426"/>
      <c r="BP2" s="426"/>
      <c r="BQ2" s="426"/>
      <c r="BR2" s="556"/>
      <c r="BS2" s="556"/>
      <c r="BT2" s="556"/>
      <c r="BU2" s="556"/>
      <c r="BV2" s="556"/>
    </row>
    <row r="3" spans="1:358" s="78" customFormat="1" ht="37.5" customHeight="1" x14ac:dyDescent="0.2">
      <c r="A3" s="562"/>
      <c r="B3" s="563"/>
      <c r="C3" s="563"/>
      <c r="D3" s="564"/>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230"/>
      <c r="BK3" s="554" t="s">
        <v>21</v>
      </c>
      <c r="BL3" s="554"/>
      <c r="BM3" s="554"/>
      <c r="BN3" s="831"/>
      <c r="BO3" s="563"/>
      <c r="BP3" s="563"/>
      <c r="BQ3" s="563"/>
      <c r="BR3" s="556"/>
      <c r="BS3" s="556"/>
      <c r="BT3" s="556"/>
      <c r="BU3" s="556"/>
      <c r="BV3" s="556"/>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511" t="s">
        <v>43</v>
      </c>
      <c r="AM6" s="824" t="s">
        <v>44</v>
      </c>
      <c r="AN6" s="824"/>
      <c r="AO6" s="824"/>
      <c r="AP6" s="824"/>
      <c r="AQ6" s="824"/>
      <c r="AR6" s="824"/>
      <c r="AS6" s="824"/>
      <c r="AT6" s="824"/>
      <c r="AU6" s="824"/>
      <c r="AV6" s="824"/>
      <c r="AW6" s="824"/>
      <c r="AX6" s="824"/>
      <c r="AY6" s="824"/>
      <c r="AZ6" s="824"/>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512"/>
      <c r="AM7" s="531" t="s">
        <v>55</v>
      </c>
      <c r="AN7" s="531"/>
      <c r="AO7" s="531" t="s">
        <v>65</v>
      </c>
      <c r="AP7" s="531"/>
      <c r="AQ7" s="531" t="s">
        <v>56</v>
      </c>
      <c r="AR7" s="531"/>
      <c r="AS7" s="531" t="s">
        <v>66</v>
      </c>
      <c r="AT7" s="531"/>
      <c r="AU7" s="531" t="s">
        <v>67</v>
      </c>
      <c r="AV7" s="531"/>
      <c r="AW7" s="531" t="s">
        <v>68</v>
      </c>
      <c r="AX7" s="531"/>
      <c r="AY7" s="531" t="s">
        <v>69</v>
      </c>
      <c r="AZ7" s="531"/>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s="8" customFormat="1" ht="111" customHeight="1" x14ac:dyDescent="0.2">
      <c r="A8" s="771">
        <v>1</v>
      </c>
      <c r="B8" s="641" t="s">
        <v>13</v>
      </c>
      <c r="C8" s="641" t="s">
        <v>250</v>
      </c>
      <c r="D8" s="76" t="s">
        <v>251</v>
      </c>
      <c r="E8" s="777" t="s">
        <v>252</v>
      </c>
      <c r="F8" s="777" t="s">
        <v>253</v>
      </c>
      <c r="G8" s="775" t="s">
        <v>254</v>
      </c>
      <c r="H8" s="669"/>
      <c r="I8" s="607" t="s">
        <v>61</v>
      </c>
      <c r="J8" s="607"/>
      <c r="K8" s="607"/>
      <c r="L8" s="776"/>
      <c r="M8" s="747">
        <f>IF(L8="X",5,IF(K8="X",4,IF(J8="X",3,IF(I8="X",2,IF(H8="X",1,"0")))))</f>
        <v>2</v>
      </c>
      <c r="N8" s="748" t="str">
        <f>IF(M8=1,"RARA VEZ",IF(M8=2,"IMPROBABLE",IF(M8=3,"POSIBLE",IF(M8=4,"PROBABLE",IF(M8=5,"CASI SIEMPRE","")))))</f>
        <v>IMPROBABLE</v>
      </c>
      <c r="O8" s="669" t="s">
        <v>61</v>
      </c>
      <c r="P8" s="607" t="s">
        <v>61</v>
      </c>
      <c r="Q8" s="607" t="s">
        <v>61</v>
      </c>
      <c r="R8" s="607"/>
      <c r="S8" s="607" t="s">
        <v>61</v>
      </c>
      <c r="T8" s="607"/>
      <c r="U8" s="607" t="s">
        <v>61</v>
      </c>
      <c r="V8" s="607"/>
      <c r="W8" s="607"/>
      <c r="X8" s="607" t="s">
        <v>61</v>
      </c>
      <c r="Y8" s="607"/>
      <c r="Z8" s="607" t="s">
        <v>61</v>
      </c>
      <c r="AA8" s="607"/>
      <c r="AB8" s="607"/>
      <c r="AC8" s="607" t="s">
        <v>61</v>
      </c>
      <c r="AD8" s="607"/>
      <c r="AE8" s="607"/>
      <c r="AF8" s="607"/>
      <c r="AG8" s="776"/>
      <c r="AH8" s="609">
        <f>COUNTIF(O8:AG8,"X")</f>
        <v>8</v>
      </c>
      <c r="AI8" s="782" t="str">
        <f>IF(AH8=0,"",(IF(AH8&gt;11,"CATASTRÓFICO",IF(AH8&lt;=5,"MODERADO",IF(12&gt;AH8&gt;5,"MAYOR","")))))</f>
        <v>MAYOR</v>
      </c>
      <c r="AJ8" s="784">
        <f>IF(AI8="CATASTRÓFICO",5*M8,IF(AI8="MAYOR",4*M8,IF(AI8="MODERADO",3*M8,0)))</f>
        <v>8</v>
      </c>
      <c r="AK8" s="786" t="str">
        <f>IF(AJ8=0,"",IF(AJ8="MAYOR","EXTREMO",IF(AI8="CASI SIEMPRE","EXTREMO",IF(AI8="CATASTRÓFICO","EXTREMO",IF(AJ8="12M","EXTREMO",IF(AJ8=4,"ALTO",IF(AJ8=8,"ALTO",IF(AJ8=9,"ALTO",IF(AJ8=6,"MODERADO",IF(AJ8=3,"MODERADO",IF(AJ8=12,IF(AI8="MODERADO","ALTO","EXTREMO"),"EXTREMO")))))))))))</f>
        <v>ALTO</v>
      </c>
      <c r="AL8" s="371" t="s">
        <v>255</v>
      </c>
      <c r="AM8" s="354" t="s">
        <v>71</v>
      </c>
      <c r="AN8" s="362">
        <f t="shared" ref="AN8:AN13" si="0">IF(ISBLANK(AM8),"",IF(AM8="Asignado",15,"0"))</f>
        <v>15</v>
      </c>
      <c r="AO8" s="354" t="s">
        <v>84</v>
      </c>
      <c r="AP8" s="362">
        <f t="shared" ref="AP8:AP13" si="1">IF(ISBLANK(AO8),"",IF(AO8="Adecuado",15,"0"))</f>
        <v>15</v>
      </c>
      <c r="AQ8" s="354" t="s">
        <v>72</v>
      </c>
      <c r="AR8" s="362">
        <f t="shared" ref="AR8:AR13" si="2">IF(ISBLANK(AQ8),"",IF(AQ8="Oportuna",15,"0"))</f>
        <v>15</v>
      </c>
      <c r="AS8" s="354" t="s">
        <v>73</v>
      </c>
      <c r="AT8" s="362">
        <f t="shared" ref="AT8:AT13" si="3">IF(ISBLANK(AS8),"",IF(AS8="Prevenir",15,IF(AS8="Detectar",10,"0")))</f>
        <v>15</v>
      </c>
      <c r="AU8" s="354" t="s">
        <v>74</v>
      </c>
      <c r="AV8" s="362">
        <f t="shared" ref="AV8:AV13" si="4">IF(ISBLANK(AU8),"",IF(AU8="Confiable",15,"0"))</f>
        <v>15</v>
      </c>
      <c r="AW8" s="354" t="s">
        <v>76</v>
      </c>
      <c r="AX8" s="362">
        <f t="shared" ref="AX8:AX13" si="5">IF(ISBLANK(AW8),"",IF(AW8="Completa",10,IF(AW8="Incompleta",5,"0")))</f>
        <v>10</v>
      </c>
      <c r="AY8" s="363" t="s">
        <v>75</v>
      </c>
      <c r="AZ8" s="362">
        <f t="shared" ref="AZ8:AZ13" si="6">IF(ISBLANK(AY8),"",IF(AY8="Se Investigan y Resuelven Oportunamente",15,"0"))</f>
        <v>15</v>
      </c>
      <c r="BA8" s="377" t="str">
        <f t="shared" ref="BA8:BA13" si="7">IF(BB8=0,"",IF(BB8&lt;86,"Débil",(IF(BB8&gt;=96,"Fuerte","Moderado"))))</f>
        <v>Fuerte</v>
      </c>
      <c r="BB8" s="92">
        <f t="shared" ref="BB8:BB13" si="8">SUM(AZ8,AX8,AV8,AT8,AR8,AP8,AN8)</f>
        <v>100</v>
      </c>
      <c r="BC8" s="42" t="s">
        <v>54</v>
      </c>
      <c r="BD8" s="92" t="str">
        <f>IF(ISBLANK(BC8),"",(IF(BC8="El control no se ejecuta por parte del responsable","Débil",(IF(BC8="El control se ejecuta de manera consistente por parte del responsable","Fuerte","Moderado")))))</f>
        <v>Fuerte</v>
      </c>
      <c r="BE8" s="381" t="str">
        <f>IF(BA8="","",(IF(BD8="Débil","Débil",IF(BD8="Moderado","Moderado",IF(BA8="Débil","Débil","Fuerte")))))</f>
        <v>Fuerte</v>
      </c>
      <c r="BF8" s="364">
        <f>IF(BD8="","",(IF(BD8="Fuerte",2,IF(BD8="Moderado",1,0))))</f>
        <v>2</v>
      </c>
      <c r="BG8" s="528">
        <f>IFERROR(ROUND(AVERAGE(BF8:BF9),0),0)</f>
        <v>2</v>
      </c>
      <c r="BH8" s="528">
        <f>IF(BI8="CASI SIEMPRE",5,IF(BI8="PROBABLE",4,IF(BI8="POSIBLE",3,IF(BI8="IMPROBABLE",2,IF(BI8="RARA VEZ",1,0)))))</f>
        <v>1</v>
      </c>
      <c r="BI8" s="828" t="str">
        <f>IF(BG8=2,IF(N8="CASI SIEMPRE","POSIBLE",IF(N8="PROBABLE","IMPROBABLE","RARA VEZ")),IF(BG8=1,IF(N8="CASI SEGURO","PROBABLE",IF(N8="PROBABLE","POSIBLE",IF(N8="POSIBLE","IMPROBABLE","RARA VEZ"))),IF(BG8=0,N8,0)))</f>
        <v>RARA VEZ</v>
      </c>
      <c r="BJ8" s="469">
        <f>IF(BK8="CATASTRÓFICO",5,IF(BK8="MAYOR",4,IF(BK8="MODERADO",3,0)))</f>
        <v>4</v>
      </c>
      <c r="BK8" s="789" t="str">
        <f>AI8</f>
        <v>MAYOR</v>
      </c>
      <c r="BL8" s="721">
        <f>IF(BJ8*BH8=12,IF(BI8="PROBABLE","12A","12M"),BH8*BJ8)</f>
        <v>4</v>
      </c>
      <c r="BM8" s="449" t="str">
        <f>IF(BL8=0,"",IF(BI8="CASI SIEMPRE","EXTREMO",IF(BK8="CATASTRÓFICO","EXTREMO",IF(BL8="12M","EXTREMO",IF(BL8="12A","ALTO",IF(BL8=4,"ALTO",IF(BL8=8,"ALTO",IF(BL8=9,"ALTO",IF(BL8=6,"MODERADO",IF(BL8=3,"MODERADO","EXTREMO"))))))))))</f>
        <v>ALTO</v>
      </c>
      <c r="BN8" s="715"/>
      <c r="BO8" s="30" t="s">
        <v>256</v>
      </c>
      <c r="BP8" s="126" t="s">
        <v>257</v>
      </c>
      <c r="BQ8" s="31" t="s">
        <v>171</v>
      </c>
      <c r="BR8" s="358">
        <v>0</v>
      </c>
      <c r="BS8" s="358">
        <v>0</v>
      </c>
      <c r="BT8" s="358">
        <v>0</v>
      </c>
      <c r="BU8" s="358">
        <v>0</v>
      </c>
      <c r="BV8" s="356"/>
      <c r="MK8" s="8" t="s">
        <v>85</v>
      </c>
      <c r="MM8" s="75" t="s">
        <v>86</v>
      </c>
      <c r="MN8" s="8" t="s">
        <v>87</v>
      </c>
      <c r="MO8" s="8" t="s">
        <v>88</v>
      </c>
      <c r="MP8" s="8" t="s">
        <v>89</v>
      </c>
      <c r="MQ8" s="8" t="s">
        <v>90</v>
      </c>
      <c r="MR8" s="8" t="s">
        <v>91</v>
      </c>
    </row>
    <row r="9" spans="1:358" s="8" customFormat="1" ht="104.25" customHeight="1" x14ac:dyDescent="0.2">
      <c r="A9" s="772"/>
      <c r="B9" s="641"/>
      <c r="C9" s="641"/>
      <c r="D9" s="77" t="s">
        <v>258</v>
      </c>
      <c r="E9" s="778"/>
      <c r="F9" s="778"/>
      <c r="G9" s="779"/>
      <c r="H9" s="780"/>
      <c r="I9" s="744"/>
      <c r="J9" s="744"/>
      <c r="K9" s="744"/>
      <c r="L9" s="781"/>
      <c r="M9" s="792"/>
      <c r="N9" s="793"/>
      <c r="O9" s="780"/>
      <c r="P9" s="744"/>
      <c r="Q9" s="744"/>
      <c r="R9" s="744"/>
      <c r="S9" s="744"/>
      <c r="T9" s="744"/>
      <c r="U9" s="744"/>
      <c r="V9" s="744"/>
      <c r="W9" s="744"/>
      <c r="X9" s="744"/>
      <c r="Y9" s="744"/>
      <c r="Z9" s="744"/>
      <c r="AA9" s="744"/>
      <c r="AB9" s="744"/>
      <c r="AC9" s="744"/>
      <c r="AD9" s="744"/>
      <c r="AE9" s="744"/>
      <c r="AF9" s="744"/>
      <c r="AG9" s="781"/>
      <c r="AH9" s="791"/>
      <c r="AI9" s="783"/>
      <c r="AJ9" s="785"/>
      <c r="AK9" s="787"/>
      <c r="AL9" s="372" t="s">
        <v>259</v>
      </c>
      <c r="AM9" s="354" t="s">
        <v>71</v>
      </c>
      <c r="AN9" s="362">
        <f t="shared" si="0"/>
        <v>15</v>
      </c>
      <c r="AO9" s="354" t="s">
        <v>84</v>
      </c>
      <c r="AP9" s="362">
        <f t="shared" si="1"/>
        <v>15</v>
      </c>
      <c r="AQ9" s="354" t="s">
        <v>72</v>
      </c>
      <c r="AR9" s="362">
        <f t="shared" si="2"/>
        <v>15</v>
      </c>
      <c r="AS9" s="354" t="s">
        <v>88</v>
      </c>
      <c r="AT9" s="362">
        <f t="shared" si="3"/>
        <v>10</v>
      </c>
      <c r="AU9" s="354" t="s">
        <v>74</v>
      </c>
      <c r="AV9" s="362">
        <f t="shared" si="4"/>
        <v>15</v>
      </c>
      <c r="AW9" s="354" t="s">
        <v>76</v>
      </c>
      <c r="AX9" s="362">
        <f t="shared" si="5"/>
        <v>10</v>
      </c>
      <c r="AY9" s="363" t="s">
        <v>75</v>
      </c>
      <c r="AZ9" s="362">
        <f t="shared" si="6"/>
        <v>15</v>
      </c>
      <c r="BA9" s="378" t="str">
        <f t="shared" si="7"/>
        <v>Moderado</v>
      </c>
      <c r="BB9" s="94">
        <f t="shared" si="8"/>
        <v>95</v>
      </c>
      <c r="BC9" s="37" t="s">
        <v>54</v>
      </c>
      <c r="BD9" s="103" t="str">
        <f t="shared" ref="BD9:BD13" si="9">IF(ISBLANK(BC9),"",(IF(BC9="El control no se ejecuta por parte del responsable","Débil",(IF(BC9="El control se ejecuta de manera consistente por parte del responsable","Fuerte","Moderado")))))</f>
        <v>Fuerte</v>
      </c>
      <c r="BE9" s="382" t="str">
        <f t="shared" ref="BE9:BE13" si="10">IF(BA9="","",(IF(BD9="Débil","Débil",IF(BD9="Moderado","Moderado",IF(BA9="Débil","Débil","Fuerte")))))</f>
        <v>Fuerte</v>
      </c>
      <c r="BF9" s="364">
        <f t="shared" ref="BF9:BF13" si="11">IF(BD9="","",(IF(BD9="Fuerte",2,IF(BD9="Moderado",1,0))))</f>
        <v>2</v>
      </c>
      <c r="BG9" s="528"/>
      <c r="BH9" s="528"/>
      <c r="BI9" s="828"/>
      <c r="BJ9" s="469"/>
      <c r="BK9" s="790"/>
      <c r="BL9" s="816"/>
      <c r="BM9" s="449"/>
      <c r="BN9" s="715"/>
      <c r="BO9" s="25" t="s">
        <v>260</v>
      </c>
      <c r="BP9" s="24" t="s">
        <v>261</v>
      </c>
      <c r="BQ9" s="31" t="s">
        <v>171</v>
      </c>
      <c r="BR9" s="358">
        <v>0</v>
      </c>
      <c r="BS9" s="358">
        <v>0</v>
      </c>
      <c r="BT9" s="358">
        <v>0</v>
      </c>
      <c r="BU9" s="358">
        <v>0</v>
      </c>
      <c r="BV9" s="356"/>
      <c r="MM9" s="8" t="s">
        <v>84</v>
      </c>
      <c r="MO9" s="8" t="s">
        <v>139</v>
      </c>
      <c r="MR9" s="8" t="s">
        <v>140</v>
      </c>
    </row>
    <row r="10" spans="1:358" s="8" customFormat="1" ht="124.5" customHeight="1" x14ac:dyDescent="0.2">
      <c r="A10" s="771">
        <v>2</v>
      </c>
      <c r="B10" s="641"/>
      <c r="C10" s="641"/>
      <c r="D10" s="43" t="s">
        <v>262</v>
      </c>
      <c r="E10" s="773" t="s">
        <v>263</v>
      </c>
      <c r="F10" s="641" t="s">
        <v>253</v>
      </c>
      <c r="G10" s="775" t="s">
        <v>264</v>
      </c>
      <c r="H10" s="658"/>
      <c r="I10" s="606" t="s">
        <v>61</v>
      </c>
      <c r="J10" s="606"/>
      <c r="K10" s="606"/>
      <c r="L10" s="659"/>
      <c r="M10" s="734">
        <f>IF(L10="X",5,IF(K10="X",4,IF(J10="X",3,IF(I10="X",2,IF(H10="X",1,"0")))))</f>
        <v>2</v>
      </c>
      <c r="N10" s="736" t="str">
        <f>IF(M10=1,"RARA VEZ",IF(M10=2,"IMPROBABLE",IF(M10=3,"POSIBLE",IF(M10=4,"PROBABLE",IF(M10=5,"CASI SIEMPRE","")))))</f>
        <v>IMPROBABLE</v>
      </c>
      <c r="O10" s="689" t="s">
        <v>82</v>
      </c>
      <c r="P10" s="672" t="s">
        <v>82</v>
      </c>
      <c r="Q10" s="672" t="s">
        <v>82</v>
      </c>
      <c r="R10" s="672"/>
      <c r="S10" s="672" t="s">
        <v>82</v>
      </c>
      <c r="T10" s="672"/>
      <c r="U10" s="672" t="s">
        <v>82</v>
      </c>
      <c r="V10" s="672"/>
      <c r="W10" s="672"/>
      <c r="X10" s="672" t="s">
        <v>82</v>
      </c>
      <c r="Y10" s="672"/>
      <c r="Z10" s="672" t="s">
        <v>61</v>
      </c>
      <c r="AA10" s="672"/>
      <c r="AB10" s="672"/>
      <c r="AC10" s="672" t="s">
        <v>61</v>
      </c>
      <c r="AD10" s="672"/>
      <c r="AE10" s="672"/>
      <c r="AF10" s="672"/>
      <c r="AG10" s="768"/>
      <c r="AH10" s="608">
        <f>COUNTIF(O10:AG10,"X")</f>
        <v>8</v>
      </c>
      <c r="AI10" s="769" t="str">
        <f>IF(AH10=0,"",(IF(AH10&gt;11,"CATASTRÓFICO",IF(AH10&lt;=5,"MODERADO",IF(12&gt;=AH10&gt;5,"MAYOR","")))))</f>
        <v>MAYOR</v>
      </c>
      <c r="AJ10" s="770">
        <f>IF(AI10="CATASTRÓFICO",5*M10,IF(AI10="MAYOR",4*M10,IF(AI10="MODERADO",3*M10,0)))</f>
        <v>8</v>
      </c>
      <c r="AK10" s="729" t="str">
        <f t="shared" ref="AK10" si="12">IF(AJ10=0,"",IF(AJ10="MAYOR","EXTREMO",IF(AI10="CASI SIEMPRE","EXTREMO",IF(AI10="CATASTRÓFICO","EXTREMO",IF(AJ10="12M","EXTREMO",IF(AJ10=4,"ALTO",IF(AJ10=8,"ALTO",IF(AJ10=9,"ALTO",IF(AJ10=6,"MODERADO",IF(AJ10=3,"MODERADO",IF(AJ10=12,IF(AI10="MODERADO","ALTO","EXTREMO"),"EXTREMO")))))))))))</f>
        <v>ALTO</v>
      </c>
      <c r="AL10" s="373" t="s">
        <v>265</v>
      </c>
      <c r="AM10" s="354" t="s">
        <v>71</v>
      </c>
      <c r="AN10" s="362">
        <f t="shared" si="0"/>
        <v>15</v>
      </c>
      <c r="AO10" s="354" t="s">
        <v>84</v>
      </c>
      <c r="AP10" s="362">
        <f t="shared" si="1"/>
        <v>15</v>
      </c>
      <c r="AQ10" s="354" t="s">
        <v>72</v>
      </c>
      <c r="AR10" s="362">
        <f t="shared" si="2"/>
        <v>15</v>
      </c>
      <c r="AS10" s="354" t="s">
        <v>73</v>
      </c>
      <c r="AT10" s="362">
        <f t="shared" si="3"/>
        <v>15</v>
      </c>
      <c r="AU10" s="354" t="s">
        <v>74</v>
      </c>
      <c r="AV10" s="362">
        <f t="shared" si="4"/>
        <v>15</v>
      </c>
      <c r="AW10" s="354" t="s">
        <v>76</v>
      </c>
      <c r="AX10" s="362">
        <f t="shared" si="5"/>
        <v>10</v>
      </c>
      <c r="AY10" s="363" t="s">
        <v>75</v>
      </c>
      <c r="AZ10" s="362">
        <f t="shared" si="6"/>
        <v>15</v>
      </c>
      <c r="BA10" s="104" t="str">
        <f t="shared" si="7"/>
        <v>Fuerte</v>
      </c>
      <c r="BB10" s="96">
        <f t="shared" si="8"/>
        <v>100</v>
      </c>
      <c r="BC10" s="32" t="s">
        <v>54</v>
      </c>
      <c r="BD10" s="104" t="str">
        <f t="shared" si="9"/>
        <v>Fuerte</v>
      </c>
      <c r="BE10" s="383" t="str">
        <f t="shared" si="10"/>
        <v>Fuerte</v>
      </c>
      <c r="BF10" s="364">
        <f t="shared" si="11"/>
        <v>2</v>
      </c>
      <c r="BG10" s="528">
        <f>IFERROR(ROUND(AVERAGE(BF10:BF11),0),0)</f>
        <v>2</v>
      </c>
      <c r="BH10" s="528">
        <f>IF(BI10="CASI SIEMPRE",5,IF(BI10="PROBABLE",4,IF(BI10="POSIBLE",3,IF(BI10="IMPROBABLE",2,IF(BI10="RARA VEZ",1,0)))))</f>
        <v>1</v>
      </c>
      <c r="BI10" s="826" t="str">
        <f>IF(BG10=2,IF(N10="CASI SIEMPRE","POSIBLE",IF(N10="PROBABLE","IMPROBABLE","RARA VEZ")),IF(BG10=1,IF(N10="CASI SEGURO","PROBABLE",IF(N10="PROBABLE","POSIBLE",IF(N10="POSIBLE","IMPROBABLE","RARA VEZ"))),IF(BG10=0,N10,0)))</f>
        <v>RARA VEZ</v>
      </c>
      <c r="BJ10" s="762">
        <f>IF(BK10="CATASTRÓFICO",5,IF(BK10="MAYOR",4,IF(BK10="MODERADO",3,0)))</f>
        <v>4</v>
      </c>
      <c r="BK10" s="452" t="str">
        <f>AI10</f>
        <v>MAYOR</v>
      </c>
      <c r="BL10" s="794">
        <f>IFERROR(ROUNDUP(AVERAGE(BG10:BG11),0),0)</f>
        <v>2</v>
      </c>
      <c r="BM10" s="723" t="str">
        <f>IF(BL10=0,"",IF(BI10="CASI SIEMPRE","EXTREMO",IF(BK10="CATASTRÓFICO","EXTREMO",IF(BL10="12M","EXTREMO",IF(BL10="12A","ALTO",IF(BL10=4,"ALTO",IF(BL10=8,"ALTO",IF(BL10=9,"ALTO",IF(BL10=6,"MODERADO",IF(BL10=3,"MODERADO","EXTREMO"))))))))))</f>
        <v>EXTREMO</v>
      </c>
      <c r="BN10" s="760"/>
      <c r="BO10" s="832" t="s">
        <v>266</v>
      </c>
      <c r="BP10" s="740" t="s">
        <v>267</v>
      </c>
      <c r="BQ10" s="31" t="s">
        <v>268</v>
      </c>
      <c r="BR10" s="358">
        <v>0</v>
      </c>
      <c r="BS10" s="358">
        <v>0</v>
      </c>
      <c r="BT10" s="358">
        <v>0</v>
      </c>
      <c r="BU10" s="358">
        <v>0</v>
      </c>
      <c r="BV10" s="356"/>
      <c r="MM10" s="8" t="s">
        <v>129</v>
      </c>
    </row>
    <row r="11" spans="1:358" s="8" customFormat="1" ht="72.75" customHeight="1" x14ac:dyDescent="0.2">
      <c r="A11" s="771"/>
      <c r="B11" s="641"/>
      <c r="C11" s="641"/>
      <c r="D11" s="28" t="s">
        <v>269</v>
      </c>
      <c r="E11" s="773"/>
      <c r="F11" s="641"/>
      <c r="G11" s="775"/>
      <c r="H11" s="689"/>
      <c r="I11" s="672"/>
      <c r="J11" s="672"/>
      <c r="K11" s="672"/>
      <c r="L11" s="768"/>
      <c r="M11" s="747"/>
      <c r="N11" s="748"/>
      <c r="O11" s="689"/>
      <c r="P11" s="672"/>
      <c r="Q11" s="672"/>
      <c r="R11" s="672"/>
      <c r="S11" s="672"/>
      <c r="T11" s="672"/>
      <c r="U11" s="672"/>
      <c r="V11" s="672"/>
      <c r="W11" s="672"/>
      <c r="X11" s="672"/>
      <c r="Y11" s="672"/>
      <c r="Z11" s="672"/>
      <c r="AA11" s="672"/>
      <c r="AB11" s="672"/>
      <c r="AC11" s="672"/>
      <c r="AD11" s="672"/>
      <c r="AE11" s="672"/>
      <c r="AF11" s="672"/>
      <c r="AG11" s="768"/>
      <c r="AH11" s="609"/>
      <c r="AI11" s="830"/>
      <c r="AJ11" s="570"/>
      <c r="AK11" s="825"/>
      <c r="AL11" s="374" t="s">
        <v>270</v>
      </c>
      <c r="AM11" s="354" t="s">
        <v>71</v>
      </c>
      <c r="AN11" s="362">
        <f t="shared" si="0"/>
        <v>15</v>
      </c>
      <c r="AO11" s="354" t="s">
        <v>84</v>
      </c>
      <c r="AP11" s="362">
        <f t="shared" si="1"/>
        <v>15</v>
      </c>
      <c r="AQ11" s="354" t="s">
        <v>72</v>
      </c>
      <c r="AR11" s="362">
        <f t="shared" si="2"/>
        <v>15</v>
      </c>
      <c r="AS11" s="354" t="s">
        <v>73</v>
      </c>
      <c r="AT11" s="362">
        <f t="shared" si="3"/>
        <v>15</v>
      </c>
      <c r="AU11" s="354" t="s">
        <v>74</v>
      </c>
      <c r="AV11" s="362">
        <f t="shared" si="4"/>
        <v>15</v>
      </c>
      <c r="AW11" s="354" t="s">
        <v>76</v>
      </c>
      <c r="AX11" s="362">
        <f t="shared" si="5"/>
        <v>10</v>
      </c>
      <c r="AY11" s="363" t="s">
        <v>75</v>
      </c>
      <c r="AZ11" s="362">
        <f t="shared" si="6"/>
        <v>15</v>
      </c>
      <c r="BA11" s="220" t="str">
        <f t="shared" si="7"/>
        <v>Fuerte</v>
      </c>
      <c r="BB11" s="164">
        <f t="shared" si="8"/>
        <v>100</v>
      </c>
      <c r="BC11" s="51" t="s">
        <v>54</v>
      </c>
      <c r="BD11" s="220" t="str">
        <f t="shared" si="9"/>
        <v>Fuerte</v>
      </c>
      <c r="BE11" s="384" t="str">
        <f t="shared" si="10"/>
        <v>Fuerte</v>
      </c>
      <c r="BF11" s="364">
        <f t="shared" si="11"/>
        <v>2</v>
      </c>
      <c r="BG11" s="528"/>
      <c r="BH11" s="528"/>
      <c r="BI11" s="827"/>
      <c r="BJ11" s="798"/>
      <c r="BK11" s="447"/>
      <c r="BL11" s="807"/>
      <c r="BM11" s="810"/>
      <c r="BN11" s="811"/>
      <c r="BO11" s="833"/>
      <c r="BP11" s="834"/>
      <c r="BQ11" s="31" t="s">
        <v>268</v>
      </c>
      <c r="BR11" s="338">
        <v>0</v>
      </c>
      <c r="BS11" s="338">
        <v>0</v>
      </c>
      <c r="BT11" s="338">
        <v>0</v>
      </c>
      <c r="BU11" s="338">
        <v>0</v>
      </c>
      <c r="BV11" s="338"/>
    </row>
    <row r="12" spans="1:358" s="8" customFormat="1" ht="72.75" customHeight="1" x14ac:dyDescent="0.2">
      <c r="A12" s="751">
        <v>3</v>
      </c>
      <c r="B12" s="641"/>
      <c r="C12" s="641"/>
      <c r="D12" s="27" t="s">
        <v>271</v>
      </c>
      <c r="E12" s="753" t="s">
        <v>272</v>
      </c>
      <c r="F12" s="740" t="s">
        <v>253</v>
      </c>
      <c r="G12" s="742" t="s">
        <v>273</v>
      </c>
      <c r="H12" s="658"/>
      <c r="I12" s="606"/>
      <c r="J12" s="606" t="s">
        <v>61</v>
      </c>
      <c r="K12" s="606"/>
      <c r="L12" s="659"/>
      <c r="M12" s="804">
        <f>IF(L12="X",5,IF(K12="X",4,IF(J12="X",3,IF(I12="X",2,IF(H12="X",1,"0")))))</f>
        <v>3</v>
      </c>
      <c r="N12" s="488" t="str">
        <f>IF(M12=1,"RARA VEZ",IF(M12=2,"IMPROBABLE",IF(M12=3,"POSIBLE",IF(M12=4,"PROBABLE",IF(M12=5,"CASI SIEMPRE","")))))</f>
        <v>POSIBLE</v>
      </c>
      <c r="O12" s="655" t="s">
        <v>82</v>
      </c>
      <c r="P12" s="604" t="s">
        <v>82</v>
      </c>
      <c r="Q12" s="604" t="s">
        <v>82</v>
      </c>
      <c r="R12" s="604"/>
      <c r="S12" s="604" t="s">
        <v>82</v>
      </c>
      <c r="T12" s="604"/>
      <c r="U12" s="604" t="s">
        <v>82</v>
      </c>
      <c r="V12" s="604"/>
      <c r="W12" s="604"/>
      <c r="X12" s="604" t="s">
        <v>82</v>
      </c>
      <c r="Y12" s="604"/>
      <c r="Z12" s="604" t="s">
        <v>82</v>
      </c>
      <c r="AA12" s="604"/>
      <c r="AB12" s="604"/>
      <c r="AC12" s="604" t="s">
        <v>82</v>
      </c>
      <c r="AD12" s="604"/>
      <c r="AE12" s="604"/>
      <c r="AF12" s="604"/>
      <c r="AG12" s="725"/>
      <c r="AH12" s="703">
        <f>COUNTIF(O12:AG12,"X")</f>
        <v>8</v>
      </c>
      <c r="AI12" s="800" t="str">
        <f>IF(AH12=0,"",(IF(AH12&gt;11,"CATASTRÓFICO",IF(AH12&lt;=5,"MODERADO",IF(12&gt;=AH12&gt;5,"MAYOR","")))))</f>
        <v>MAYOR</v>
      </c>
      <c r="AJ12" s="770">
        <f>IF(AI12="CATASTRÓFICO",5*M12,IF(AI12="MAYOR",4*M12,IF(AI12="MODERADO",3*M12,0)))</f>
        <v>12</v>
      </c>
      <c r="AK12" s="796" t="str">
        <f t="shared" ref="AK12" si="13">IF(AJ12=0,"",IF(AJ12="MAYOR","EXTREMO",IF(AI12="CASI SIEMPRE","EXTREMO",IF(AI12="CATASTRÓFICO","EXTREMO",IF(AJ12="12M","EXTREMO",IF(AJ12=4,"ALTO",IF(AJ12=8,"ALTO",IF(AJ12=9,"ALTO",IF(AJ12=6,"MODERADO",IF(AJ12=3,"MODERADO",IF(AJ12=12,IF(AI12="MODERADO","ALTO","EXTREMO"),"EXTREMO")))))))))))</f>
        <v>EXTREMO</v>
      </c>
      <c r="AL12" s="375" t="s">
        <v>274</v>
      </c>
      <c r="AM12" s="354" t="s">
        <v>71</v>
      </c>
      <c r="AN12" s="362">
        <f t="shared" si="0"/>
        <v>15</v>
      </c>
      <c r="AO12" s="354" t="s">
        <v>84</v>
      </c>
      <c r="AP12" s="362">
        <f t="shared" si="1"/>
        <v>15</v>
      </c>
      <c r="AQ12" s="354" t="s">
        <v>72</v>
      </c>
      <c r="AR12" s="362">
        <f t="shared" si="2"/>
        <v>15</v>
      </c>
      <c r="AS12" s="354" t="s">
        <v>73</v>
      </c>
      <c r="AT12" s="362">
        <f t="shared" si="3"/>
        <v>15</v>
      </c>
      <c r="AU12" s="354" t="s">
        <v>74</v>
      </c>
      <c r="AV12" s="362">
        <f t="shared" si="4"/>
        <v>15</v>
      </c>
      <c r="AW12" s="354" t="s">
        <v>76</v>
      </c>
      <c r="AX12" s="362">
        <f t="shared" si="5"/>
        <v>10</v>
      </c>
      <c r="AY12" s="363" t="s">
        <v>75</v>
      </c>
      <c r="AZ12" s="362">
        <f t="shared" si="6"/>
        <v>15</v>
      </c>
      <c r="BA12" s="107" t="str">
        <f t="shared" si="7"/>
        <v>Fuerte</v>
      </c>
      <c r="BB12" s="102">
        <f t="shared" si="8"/>
        <v>100</v>
      </c>
      <c r="BC12" s="11" t="s">
        <v>54</v>
      </c>
      <c r="BD12" s="107" t="str">
        <f t="shared" si="9"/>
        <v>Fuerte</v>
      </c>
      <c r="BE12" s="383" t="str">
        <f t="shared" si="10"/>
        <v>Fuerte</v>
      </c>
      <c r="BF12" s="364">
        <f t="shared" si="11"/>
        <v>2</v>
      </c>
      <c r="BG12" s="528">
        <f>IFERROR(ROUND(AVERAGE(BF12:BF13),0),0)</f>
        <v>2</v>
      </c>
      <c r="BH12" s="528">
        <f>IF(BI12="CASI SIEMPRE",5,IF(BI12="PROBABLE",4,IF(BI12="POSIBLE",3,IF(BI12="IMPROBABLE",2,IF(BI12="RARA VEZ",1,0)))))</f>
        <v>1</v>
      </c>
      <c r="BI12" s="828" t="str">
        <f>IF(BG12=2,IF(N12="CASI SIEMPRE","POSIBLE",IF(N12="PROBABLE","IMPROBABLE","RARA VEZ")),IF(BG12=1,IF(N12="CASI SEGURO","PROBABLE",IF(N12="PROBABLE","POSIBLE",IF(N12="POSIBLE","IMPROBABLE","RARA VEZ"))),IF(BG12=0,N12,0)))</f>
        <v>RARA VEZ</v>
      </c>
      <c r="BJ12" s="469">
        <f>IF(BK12="CATASTRÓFICO",5,IF(BK12="MAYOR",4,IF(BK12="MODERADO",3,0)))</f>
        <v>4</v>
      </c>
      <c r="BK12" s="719" t="str">
        <f>AI12</f>
        <v>MAYOR</v>
      </c>
      <c r="BL12" s="805">
        <f>IFERROR(ROUNDUP(AVERAGE(BG12:BG13),0),0)</f>
        <v>2</v>
      </c>
      <c r="BM12" s="449" t="str">
        <f>IF(BL12=0,"",IF(BI12="CASI SIEMPRE","EXTREMO",IF(BK12="CATASTRÓFICO","EXTREMO",IF(BL12="12M","EXTREMO",IF(BL12="12A","ALTO",IF(BL12=4,"ALTO",IF(BL12=8,"ALTO",IF(BL12=9,"ALTO",IF(BL12=6,"MODERADO",IF(BL12=3,"MODERADO","EXTREMO"))))))))))</f>
        <v>EXTREMO</v>
      </c>
      <c r="BN12" s="715"/>
      <c r="BO12" s="30" t="s">
        <v>275</v>
      </c>
      <c r="BP12" s="23" t="s">
        <v>276</v>
      </c>
      <c r="BQ12" s="31" t="s">
        <v>268</v>
      </c>
      <c r="BR12" s="338">
        <v>0</v>
      </c>
      <c r="BS12" s="338">
        <v>0</v>
      </c>
      <c r="BT12" s="338">
        <v>0</v>
      </c>
      <c r="BU12" s="338">
        <v>0</v>
      </c>
      <c r="BV12" s="338"/>
    </row>
    <row r="13" spans="1:358" s="8" customFormat="1" ht="72.75" customHeight="1" x14ac:dyDescent="0.2">
      <c r="A13" s="752"/>
      <c r="B13" s="755"/>
      <c r="C13" s="755"/>
      <c r="D13" s="67" t="s">
        <v>277</v>
      </c>
      <c r="E13" s="754"/>
      <c r="F13" s="755"/>
      <c r="G13" s="756"/>
      <c r="H13" s="757"/>
      <c r="I13" s="733"/>
      <c r="J13" s="733"/>
      <c r="K13" s="733"/>
      <c r="L13" s="726"/>
      <c r="M13" s="735"/>
      <c r="N13" s="737"/>
      <c r="O13" s="757"/>
      <c r="P13" s="733"/>
      <c r="Q13" s="733"/>
      <c r="R13" s="733"/>
      <c r="S13" s="733"/>
      <c r="T13" s="733"/>
      <c r="U13" s="733"/>
      <c r="V13" s="733"/>
      <c r="W13" s="733"/>
      <c r="X13" s="733"/>
      <c r="Y13" s="733"/>
      <c r="Z13" s="733"/>
      <c r="AA13" s="733"/>
      <c r="AB13" s="733"/>
      <c r="AC13" s="733"/>
      <c r="AD13" s="733"/>
      <c r="AE13" s="733"/>
      <c r="AF13" s="733"/>
      <c r="AG13" s="726"/>
      <c r="AH13" s="727"/>
      <c r="AI13" s="720"/>
      <c r="AJ13" s="728"/>
      <c r="AK13" s="730"/>
      <c r="AL13" s="376" t="s">
        <v>278</v>
      </c>
      <c r="AM13" s="354" t="s">
        <v>71</v>
      </c>
      <c r="AN13" s="362">
        <f t="shared" si="0"/>
        <v>15</v>
      </c>
      <c r="AO13" s="354" t="s">
        <v>84</v>
      </c>
      <c r="AP13" s="362">
        <f t="shared" si="1"/>
        <v>15</v>
      </c>
      <c r="AQ13" s="354" t="s">
        <v>72</v>
      </c>
      <c r="AR13" s="362">
        <f t="shared" si="2"/>
        <v>15</v>
      </c>
      <c r="AS13" s="354" t="s">
        <v>73</v>
      </c>
      <c r="AT13" s="362">
        <f t="shared" si="3"/>
        <v>15</v>
      </c>
      <c r="AU13" s="354" t="s">
        <v>74</v>
      </c>
      <c r="AV13" s="362">
        <f t="shared" si="4"/>
        <v>15</v>
      </c>
      <c r="AW13" s="354" t="s">
        <v>76</v>
      </c>
      <c r="AX13" s="362">
        <f t="shared" si="5"/>
        <v>10</v>
      </c>
      <c r="AY13" s="363" t="s">
        <v>75</v>
      </c>
      <c r="AZ13" s="362">
        <f t="shared" si="6"/>
        <v>15</v>
      </c>
      <c r="BA13" s="148" t="str">
        <f t="shared" si="7"/>
        <v>Fuerte</v>
      </c>
      <c r="BB13" s="147">
        <f t="shared" si="8"/>
        <v>100</v>
      </c>
      <c r="BC13" s="215" t="s">
        <v>54</v>
      </c>
      <c r="BD13" s="148" t="str">
        <f t="shared" si="9"/>
        <v>Fuerte</v>
      </c>
      <c r="BE13" s="385" t="str">
        <f t="shared" si="10"/>
        <v>Fuerte</v>
      </c>
      <c r="BF13" s="364">
        <f t="shared" si="11"/>
        <v>2</v>
      </c>
      <c r="BG13" s="528"/>
      <c r="BH13" s="528"/>
      <c r="BI13" s="829"/>
      <c r="BJ13" s="717"/>
      <c r="BK13" s="720"/>
      <c r="BL13" s="806"/>
      <c r="BM13" s="808"/>
      <c r="BN13" s="716"/>
      <c r="BO13" s="30" t="s">
        <v>256</v>
      </c>
      <c r="BP13" s="69" t="s">
        <v>276</v>
      </c>
      <c r="BQ13" s="31" t="s">
        <v>268</v>
      </c>
      <c r="BR13" s="338">
        <v>0</v>
      </c>
      <c r="BS13" s="338">
        <v>0</v>
      </c>
      <c r="BT13" s="338">
        <v>0</v>
      </c>
      <c r="BU13" s="338">
        <v>0</v>
      </c>
      <c r="BV13" s="338"/>
    </row>
    <row r="14" spans="1:358" x14ac:dyDescent="0.2">
      <c r="H14" s="20"/>
      <c r="M14" s="128"/>
      <c r="N14" s="129"/>
      <c r="O14" s="21"/>
      <c r="AH14" s="132"/>
      <c r="AI14" s="129"/>
      <c r="AK14" s="133"/>
      <c r="BI14" s="137"/>
      <c r="BJ14" s="129"/>
      <c r="BM14" s="138"/>
      <c r="BR14" s="338">
        <f>AVERAGE(BR8:BR13)</f>
        <v>0</v>
      </c>
      <c r="BS14" s="338">
        <f t="shared" ref="BS14:BU14" si="14">AVERAGE(BS8:BS13)</f>
        <v>0</v>
      </c>
      <c r="BT14" s="338">
        <f t="shared" si="14"/>
        <v>0</v>
      </c>
      <c r="BU14" s="338">
        <f t="shared" si="14"/>
        <v>0</v>
      </c>
      <c r="BV14" s="338"/>
    </row>
  </sheetData>
  <protectedRanges>
    <protectedRange sqref="BR11:BU14" name="Rango1_2_1_1"/>
    <protectedRange sqref="BR8:BU10" name="Rango1_2_1_1_1"/>
  </protectedRanges>
  <mergeCells count="179">
    <mergeCell ref="BR1:BV3"/>
    <mergeCell ref="BN1:BQ3"/>
    <mergeCell ref="BO10:BO11"/>
    <mergeCell ref="BP10:BP11"/>
    <mergeCell ref="BK8:BK9"/>
    <mergeCell ref="BL8:BL9"/>
    <mergeCell ref="BM10:BM11"/>
    <mergeCell ref="BK10:BK11"/>
    <mergeCell ref="BJ10:BJ11"/>
    <mergeCell ref="BJ8:BJ9"/>
    <mergeCell ref="BL10:BL11"/>
    <mergeCell ref="BQ6:BQ7"/>
    <mergeCell ref="BR4:BV5"/>
    <mergeCell ref="BR6:BR7"/>
    <mergeCell ref="BS6:BS7"/>
    <mergeCell ref="BT6:BT7"/>
    <mergeCell ref="BV6:BV7"/>
    <mergeCell ref="BU6:BU7"/>
    <mergeCell ref="BH10:BH11"/>
    <mergeCell ref="BK12:BK13"/>
    <mergeCell ref="BL12:BL13"/>
    <mergeCell ref="Q10:Q11"/>
    <mergeCell ref="R10:R11"/>
    <mergeCell ref="S10:S11"/>
    <mergeCell ref="R12:R13"/>
    <mergeCell ref="V12:V13"/>
    <mergeCell ref="V10:V11"/>
    <mergeCell ref="BG12:BG13"/>
    <mergeCell ref="BH12:BH13"/>
    <mergeCell ref="AA12:AA13"/>
    <mergeCell ref="AB12:AB13"/>
    <mergeCell ref="AC12:AC13"/>
    <mergeCell ref="AD12:AD13"/>
    <mergeCell ref="AI10:AI11"/>
    <mergeCell ref="AJ10:AJ11"/>
    <mergeCell ref="AE10:AE11"/>
    <mergeCell ref="AF10:AF11"/>
    <mergeCell ref="AG10:AG11"/>
    <mergeCell ref="AA10:AA11"/>
    <mergeCell ref="Z10:Z11"/>
    <mergeCell ref="AE8:AE9"/>
    <mergeCell ref="BN8:BN9"/>
    <mergeCell ref="BN10:BN11"/>
    <mergeCell ref="BN12:BN13"/>
    <mergeCell ref="BM12:BM13"/>
    <mergeCell ref="BM8:BM9"/>
    <mergeCell ref="AI12:AI13"/>
    <mergeCell ref="AJ12:AJ13"/>
    <mergeCell ref="AK12:AK13"/>
    <mergeCell ref="AE12:AE13"/>
    <mergeCell ref="AF12:AF13"/>
    <mergeCell ref="AG12:AG13"/>
    <mergeCell ref="AH12:AH13"/>
    <mergeCell ref="AK10:AK11"/>
    <mergeCell ref="BI10:BI11"/>
    <mergeCell ref="BI12:BI13"/>
    <mergeCell ref="BI8:BI9"/>
    <mergeCell ref="BG8:BG9"/>
    <mergeCell ref="BG10:BG11"/>
    <mergeCell ref="BH8:BH9"/>
    <mergeCell ref="BJ12:BJ13"/>
    <mergeCell ref="AK8:AK9"/>
    <mergeCell ref="AI8:AI9"/>
    <mergeCell ref="AH10:AH11"/>
    <mergeCell ref="AA8:AA9"/>
    <mergeCell ref="AB8:AB9"/>
    <mergeCell ref="AC8:AC9"/>
    <mergeCell ref="AD8:AD9"/>
    <mergeCell ref="AF8:AF9"/>
    <mergeCell ref="B8:B13"/>
    <mergeCell ref="G12:G13"/>
    <mergeCell ref="W12:W13"/>
    <mergeCell ref="X12:X13"/>
    <mergeCell ref="M10:M11"/>
    <mergeCell ref="N10:N11"/>
    <mergeCell ref="L10:L11"/>
    <mergeCell ref="J10:J11"/>
    <mergeCell ref="K10:K11"/>
    <mergeCell ref="H10:H11"/>
    <mergeCell ref="Q12:Q13"/>
    <mergeCell ref="W10:W11"/>
    <mergeCell ref="X10:X11"/>
    <mergeCell ref="Y10:Y11"/>
    <mergeCell ref="Y12:Y13"/>
    <mergeCell ref="Z12:Z13"/>
    <mergeCell ref="AB10:AB11"/>
    <mergeCell ref="AC10:AC11"/>
    <mergeCell ref="AD10:AD11"/>
    <mergeCell ref="P10:P11"/>
    <mergeCell ref="I12:I13"/>
    <mergeCell ref="J12:J13"/>
    <mergeCell ref="T10:T11"/>
    <mergeCell ref="U10:U11"/>
    <mergeCell ref="O12:O13"/>
    <mergeCell ref="P12:P13"/>
    <mergeCell ref="S12:S13"/>
    <mergeCell ref="T12:T13"/>
    <mergeCell ref="U12:U13"/>
    <mergeCell ref="A8:A9"/>
    <mergeCell ref="E8:E9"/>
    <mergeCell ref="F8:F9"/>
    <mergeCell ref="G8:G9"/>
    <mergeCell ref="H8:H9"/>
    <mergeCell ref="O10:O11"/>
    <mergeCell ref="A10:A11"/>
    <mergeCell ref="C8:C13"/>
    <mergeCell ref="I10:I11"/>
    <mergeCell ref="K12:K13"/>
    <mergeCell ref="L12:L13"/>
    <mergeCell ref="M12:M13"/>
    <mergeCell ref="N12:N13"/>
    <mergeCell ref="I8:I9"/>
    <mergeCell ref="J8:J9"/>
    <mergeCell ref="K8:K9"/>
    <mergeCell ref="A12:A13"/>
    <mergeCell ref="E12:E13"/>
    <mergeCell ref="F12:F13"/>
    <mergeCell ref="H12:H13"/>
    <mergeCell ref="E10:E11"/>
    <mergeCell ref="F10:F11"/>
    <mergeCell ref="G10:G11"/>
    <mergeCell ref="AO7:AP7"/>
    <mergeCell ref="AQ7:AR7"/>
    <mergeCell ref="AS7:AT7"/>
    <mergeCell ref="AU7:AV7"/>
    <mergeCell ref="AY7:AZ7"/>
    <mergeCell ref="AM7:AN7"/>
    <mergeCell ref="L8:L9"/>
    <mergeCell ref="M8:M9"/>
    <mergeCell ref="V8:V9"/>
    <mergeCell ref="W8:W9"/>
    <mergeCell ref="X8:X9"/>
    <mergeCell ref="Y8:Y9"/>
    <mergeCell ref="Z8:Z9"/>
    <mergeCell ref="O8:O9"/>
    <mergeCell ref="P8:P9"/>
    <mergeCell ref="Q8:Q9"/>
    <mergeCell ref="R8:R9"/>
    <mergeCell ref="T8:T9"/>
    <mergeCell ref="U8:U9"/>
    <mergeCell ref="S8:S9"/>
    <mergeCell ref="N8:N9"/>
    <mergeCell ref="AG8:AG9"/>
    <mergeCell ref="AH8:AH9"/>
    <mergeCell ref="AJ8:AJ9"/>
    <mergeCell ref="A6:A7"/>
    <mergeCell ref="B6:B7"/>
    <mergeCell ref="D6:D7"/>
    <mergeCell ref="E6:E7"/>
    <mergeCell ref="F6:F7"/>
    <mergeCell ref="G6:G7"/>
    <mergeCell ref="H6:L6"/>
    <mergeCell ref="M6:N6"/>
    <mergeCell ref="O6:AG6"/>
    <mergeCell ref="C6:C7"/>
    <mergeCell ref="BE6:BG7"/>
    <mergeCell ref="BL6:BM7"/>
    <mergeCell ref="BN6:BN7"/>
    <mergeCell ref="BO6:BO7"/>
    <mergeCell ref="AW7:AX7"/>
    <mergeCell ref="A1:D3"/>
    <mergeCell ref="A4:G5"/>
    <mergeCell ref="H4:BM4"/>
    <mergeCell ref="BN4:BQ5"/>
    <mergeCell ref="H5:AK5"/>
    <mergeCell ref="AL5:BM5"/>
    <mergeCell ref="AH6:AI6"/>
    <mergeCell ref="AJ6:AK7"/>
    <mergeCell ref="BK1:BM1"/>
    <mergeCell ref="BK2:BM2"/>
    <mergeCell ref="BK3:BM3"/>
    <mergeCell ref="E1:BI3"/>
    <mergeCell ref="BP6:BP7"/>
    <mergeCell ref="AL6:AL7"/>
    <mergeCell ref="AM6:AZ6"/>
    <mergeCell ref="BH6:BI7"/>
    <mergeCell ref="BJ6:BK7"/>
    <mergeCell ref="BA6:BB7"/>
    <mergeCell ref="BC6:BD7"/>
  </mergeCells>
  <conditionalFormatting sqref="M8">
    <cfRule type="cellIs" dxfId="422" priority="490" operator="equal">
      <formula>5</formula>
    </cfRule>
    <cfRule type="cellIs" dxfId="421" priority="491" operator="equal">
      <formula>4</formula>
    </cfRule>
    <cfRule type="cellIs" dxfId="420" priority="492" operator="equal">
      <formula>3</formula>
    </cfRule>
    <cfRule type="cellIs" dxfId="419" priority="493" operator="equal">
      <formula>2</formula>
    </cfRule>
    <cfRule type="cellIs" dxfId="418" priority="494" operator="equal">
      <formula>1</formula>
    </cfRule>
  </conditionalFormatting>
  <conditionalFormatting sqref="M10">
    <cfRule type="cellIs" dxfId="417" priority="195" operator="equal">
      <formula>5</formula>
    </cfRule>
    <cfRule type="cellIs" dxfId="416" priority="196" operator="equal">
      <formula>4</formula>
    </cfRule>
    <cfRule type="cellIs" dxfId="415" priority="197" operator="equal">
      <formula>3</formula>
    </cfRule>
    <cfRule type="cellIs" dxfId="414" priority="198" operator="equal">
      <formula>2</formula>
    </cfRule>
    <cfRule type="cellIs" dxfId="413" priority="199" operator="equal">
      <formula>1</formula>
    </cfRule>
  </conditionalFormatting>
  <conditionalFormatting sqref="M12">
    <cfRule type="cellIs" dxfId="412" priority="393" operator="equal">
      <formula>5</formula>
    </cfRule>
    <cfRule type="cellIs" dxfId="411" priority="394" operator="equal">
      <formula>4</formula>
    </cfRule>
    <cfRule type="cellIs" dxfId="410" priority="395" operator="equal">
      <formula>3</formula>
    </cfRule>
    <cfRule type="cellIs" dxfId="409" priority="396" operator="equal">
      <formula>2</formula>
    </cfRule>
    <cfRule type="cellIs" dxfId="408" priority="397" operator="equal">
      <formula>1</formula>
    </cfRule>
  </conditionalFormatting>
  <conditionalFormatting sqref="N8">
    <cfRule type="cellIs" dxfId="407" priority="495" operator="equal">
      <formula>"CASI SIEMPRE"</formula>
    </cfRule>
    <cfRule type="cellIs" dxfId="406" priority="496" operator="equal">
      <formula>"PROBABLE"</formula>
    </cfRule>
    <cfRule type="cellIs" dxfId="405" priority="497" operator="equal">
      <formula>"POSIBLE"</formula>
    </cfRule>
    <cfRule type="cellIs" dxfId="404" priority="498" operator="equal">
      <formula>"RARA VEZ"</formula>
    </cfRule>
    <cfRule type="cellIs" dxfId="403" priority="499" operator="equal">
      <formula>"IMPROBABLE"</formula>
    </cfRule>
  </conditionalFormatting>
  <conditionalFormatting sqref="N10">
    <cfRule type="cellIs" dxfId="402" priority="200" operator="equal">
      <formula>"CASI SIEMPRE"</formula>
    </cfRule>
    <cfRule type="cellIs" dxfId="401" priority="201" operator="equal">
      <formula>"PROBABLE"</formula>
    </cfRule>
    <cfRule type="cellIs" dxfId="400" priority="202" operator="equal">
      <formula>"POSIBLE"</formula>
    </cfRule>
    <cfRule type="cellIs" dxfId="399" priority="203" operator="equal">
      <formula>"RARA VEZ"</formula>
    </cfRule>
    <cfRule type="cellIs" dxfId="398" priority="204" operator="equal">
      <formula>"IMPROBABLE"</formula>
    </cfRule>
  </conditionalFormatting>
  <conditionalFormatting sqref="N12">
    <cfRule type="cellIs" dxfId="397" priority="398" operator="equal">
      <formula>"CASI SIEMPRE"</formula>
    </cfRule>
    <cfRule type="cellIs" dxfId="396" priority="399" operator="equal">
      <formula>"PROBABLE"</formula>
    </cfRule>
    <cfRule type="cellIs" dxfId="395" priority="400" operator="equal">
      <formula>"POSIBLE"</formula>
    </cfRule>
    <cfRule type="cellIs" dxfId="394" priority="401" operator="equal">
      <formula>"RARA VEZ"</formula>
    </cfRule>
    <cfRule type="cellIs" dxfId="393" priority="402" operator="equal">
      <formula>"IMPROBABLE"</formula>
    </cfRule>
  </conditionalFormatting>
  <conditionalFormatting sqref="AH8">
    <cfRule type="cellIs" dxfId="392" priority="484" operator="greaterThanOrEqual">
      <formula>12</formula>
    </cfRule>
    <cfRule type="cellIs" dxfId="391" priority="485" operator="between">
      <formula>6</formula>
      <formula>11</formula>
    </cfRule>
    <cfRule type="cellIs" dxfId="390" priority="489" operator="between">
      <formula>1</formula>
      <formula>5</formula>
    </cfRule>
  </conditionalFormatting>
  <conditionalFormatting sqref="AH10">
    <cfRule type="cellIs" dxfId="389" priority="192" operator="greaterThanOrEqual">
      <formula>12</formula>
    </cfRule>
    <cfRule type="cellIs" dxfId="388" priority="193" operator="between">
      <formula>6</formula>
      <formula>11</formula>
    </cfRule>
    <cfRule type="cellIs" dxfId="387" priority="194" operator="between">
      <formula>1</formula>
      <formula>5</formula>
    </cfRule>
  </conditionalFormatting>
  <conditionalFormatting sqref="AH12">
    <cfRule type="cellIs" dxfId="386" priority="176" operator="greaterThanOrEqual">
      <formula>12</formula>
    </cfRule>
    <cfRule type="cellIs" dxfId="385" priority="177" operator="between">
      <formula>6</formula>
      <formula>11</formula>
    </cfRule>
    <cfRule type="cellIs" dxfId="384" priority="178" operator="between">
      <formula>1</formula>
      <formula>5</formula>
    </cfRule>
  </conditionalFormatting>
  <conditionalFormatting sqref="AI8 AI12">
    <cfRule type="cellIs" dxfId="383" priority="486" operator="equal">
      <formula>"CATASTRÓFICO"</formula>
    </cfRule>
    <cfRule type="cellIs" dxfId="382" priority="487" operator="equal">
      <formula>"MAYOR"</formula>
    </cfRule>
    <cfRule type="cellIs" dxfId="381" priority="488" operator="equal">
      <formula>"MODERADO"</formula>
    </cfRule>
  </conditionalFormatting>
  <conditionalFormatting sqref="AI10">
    <cfRule type="cellIs" dxfId="380" priority="189" operator="equal">
      <formula>"CATASTRÓFICO"</formula>
    </cfRule>
    <cfRule type="cellIs" dxfId="379" priority="190" operator="equal">
      <formula>"MAYOR"</formula>
    </cfRule>
    <cfRule type="cellIs" dxfId="378" priority="191" operator="equal">
      <formula>"MODERADO"</formula>
    </cfRule>
  </conditionalFormatting>
  <conditionalFormatting sqref="AK8">
    <cfRule type="cellIs" dxfId="377" priority="25" operator="equal">
      <formula>"EXTREMO"</formula>
    </cfRule>
    <cfRule type="cellIs" dxfId="376" priority="26" operator="equal">
      <formula>"MODERADO"</formula>
    </cfRule>
    <cfRule type="cellIs" dxfId="375" priority="27" operator="equal">
      <formula>"ALTO"</formula>
    </cfRule>
  </conditionalFormatting>
  <conditionalFormatting sqref="AK10">
    <cfRule type="cellIs" dxfId="374" priority="147" operator="equal">
      <formula>"NINGUNO"</formula>
    </cfRule>
    <cfRule type="cellIs" dxfId="373" priority="149" operator="equal">
      <formula>"MODERADO"</formula>
    </cfRule>
    <cfRule type="cellIs" dxfId="372" priority="150" operator="equal">
      <formula>"ALTO"</formula>
    </cfRule>
    <cfRule type="cellIs" dxfId="371" priority="151" operator="equal">
      <formula>"EXTREMO"</formula>
    </cfRule>
  </conditionalFormatting>
  <conditionalFormatting sqref="AK12">
    <cfRule type="cellIs" dxfId="370" priority="143" operator="equal">
      <formula>"NINGUNO"</formula>
    </cfRule>
    <cfRule type="cellIs" dxfId="369" priority="144" operator="equal">
      <formula>"MODERADO"</formula>
    </cfRule>
    <cfRule type="cellIs" dxfId="368" priority="145" operator="equal">
      <formula>"ALTO"</formula>
    </cfRule>
    <cfRule type="cellIs" dxfId="367" priority="146" operator="equal">
      <formula>"EXTREMO"</formula>
    </cfRule>
  </conditionalFormatting>
  <conditionalFormatting sqref="AN8:AN9">
    <cfRule type="cellIs" dxfId="366" priority="366" stopIfTrue="1" operator="equal">
      <formula>10</formula>
    </cfRule>
    <cfRule type="cellIs" dxfId="365" priority="367" operator="equal">
      <formula>"0"</formula>
    </cfRule>
    <cfRule type="cellIs" dxfId="364" priority="368" stopIfTrue="1" operator="equal">
      <formula>15</formula>
    </cfRule>
  </conditionalFormatting>
  <conditionalFormatting sqref="AN8:AN13">
    <cfRule type="cellIs" priority="233" operator="equal">
      <formula>""""""</formula>
    </cfRule>
  </conditionalFormatting>
  <conditionalFormatting sqref="AN12:AN13">
    <cfRule type="cellIs" dxfId="363" priority="234" stopIfTrue="1" operator="equal">
      <formula>10</formula>
    </cfRule>
    <cfRule type="cellIs" dxfId="362" priority="235" operator="equal">
      <formula>"0"</formula>
    </cfRule>
    <cfRule type="cellIs" dxfId="361" priority="236" stopIfTrue="1" operator="equal">
      <formula>15</formula>
    </cfRule>
  </conditionalFormatting>
  <conditionalFormatting sqref="AN10:AP11">
    <cfRule type="cellIs" dxfId="360" priority="310" stopIfTrue="1" operator="equal">
      <formula>10</formula>
    </cfRule>
    <cfRule type="cellIs" dxfId="359" priority="311" operator="equal">
      <formula>"0"</formula>
    </cfRule>
    <cfRule type="cellIs" dxfId="358" priority="312" stopIfTrue="1" operator="equal">
      <formula>15</formula>
    </cfRule>
  </conditionalFormatting>
  <conditionalFormatting sqref="AP8:AP13">
    <cfRule type="cellIs" priority="64" operator="equal">
      <formula>""""""</formula>
    </cfRule>
    <cfRule type="cellIs" dxfId="357" priority="65" stopIfTrue="1" operator="equal">
      <formula>10</formula>
    </cfRule>
    <cfRule type="cellIs" dxfId="356" priority="66" operator="equal">
      <formula>"0"</formula>
    </cfRule>
    <cfRule type="cellIs" dxfId="355" priority="67" stopIfTrue="1" operator="equal">
      <formula>15</formula>
    </cfRule>
  </conditionalFormatting>
  <conditionalFormatting sqref="AR8:AR13">
    <cfRule type="cellIs" priority="60" operator="equal">
      <formula>""""""</formula>
    </cfRule>
    <cfRule type="cellIs" dxfId="354" priority="61" stopIfTrue="1" operator="equal">
      <formula>10</formula>
    </cfRule>
    <cfRule type="cellIs" dxfId="353" priority="62" operator="equal">
      <formula>"0"</formula>
    </cfRule>
    <cfRule type="cellIs" dxfId="352" priority="63" stopIfTrue="1" operator="equal">
      <formula>15</formula>
    </cfRule>
  </conditionalFormatting>
  <conditionalFormatting sqref="AT8:AT13">
    <cfRule type="cellIs" priority="56" operator="equal">
      <formula>""""""</formula>
    </cfRule>
    <cfRule type="cellIs" dxfId="351" priority="57" stopIfTrue="1" operator="equal">
      <formula>10</formula>
    </cfRule>
    <cfRule type="cellIs" dxfId="350" priority="58" operator="equal">
      <formula>"0"</formula>
    </cfRule>
    <cfRule type="cellIs" dxfId="349" priority="59" stopIfTrue="1" operator="equal">
      <formula>15</formula>
    </cfRule>
  </conditionalFormatting>
  <conditionalFormatting sqref="AV8:AV13">
    <cfRule type="cellIs" priority="52" operator="equal">
      <formula>""""""</formula>
    </cfRule>
    <cfRule type="cellIs" dxfId="348" priority="53" stopIfTrue="1" operator="equal">
      <formula>10</formula>
    </cfRule>
    <cfRule type="cellIs" dxfId="347" priority="54" operator="equal">
      <formula>"0"</formula>
    </cfRule>
    <cfRule type="cellIs" dxfId="346" priority="55" stopIfTrue="1" operator="equal">
      <formula>15</formula>
    </cfRule>
  </conditionalFormatting>
  <conditionalFormatting sqref="AV10:AX12">
    <cfRule type="cellIs" dxfId="345" priority="87" stopIfTrue="1" operator="equal">
      <formula>15</formula>
    </cfRule>
  </conditionalFormatting>
  <conditionalFormatting sqref="AX8:AX10">
    <cfRule type="cellIs" dxfId="344" priority="390" stopIfTrue="1" operator="equal">
      <formula>5</formula>
    </cfRule>
    <cfRule type="cellIs" dxfId="343" priority="391" operator="equal">
      <formula>"0"</formula>
    </cfRule>
    <cfRule type="cellIs" dxfId="342" priority="392" stopIfTrue="1" operator="equal">
      <formula>10</formula>
    </cfRule>
  </conditionalFormatting>
  <conditionalFormatting sqref="AX10:AX13">
    <cfRule type="cellIs" dxfId="341" priority="49" stopIfTrue="1" operator="equal">
      <formula>10</formula>
    </cfRule>
    <cfRule type="cellIs" dxfId="340" priority="50" operator="equal">
      <formula>"0"</formula>
    </cfRule>
  </conditionalFormatting>
  <conditionalFormatting sqref="AX13">
    <cfRule type="cellIs" dxfId="339" priority="51" stopIfTrue="1" operator="equal">
      <formula>15</formula>
    </cfRule>
  </conditionalFormatting>
  <conditionalFormatting sqref="AX8:AZ13">
    <cfRule type="cellIs" priority="48" operator="equal">
      <formula>""""""</formula>
    </cfRule>
  </conditionalFormatting>
  <conditionalFormatting sqref="AZ8:AZ13">
    <cfRule type="cellIs" dxfId="338" priority="254" stopIfTrue="1" operator="equal">
      <formula>10</formula>
    </cfRule>
    <cfRule type="cellIs" dxfId="337" priority="255" operator="equal">
      <formula>"0"</formula>
    </cfRule>
    <cfRule type="cellIs" dxfId="336" priority="256" stopIfTrue="1" operator="equal">
      <formula>15</formula>
    </cfRule>
  </conditionalFormatting>
  <conditionalFormatting sqref="BA8:BA13">
    <cfRule type="cellIs" dxfId="335" priority="442" operator="equal">
      <formula>"MODERADO"</formula>
    </cfRule>
  </conditionalFormatting>
  <conditionalFormatting sqref="BA8:BD13">
    <cfRule type="cellIs" dxfId="334" priority="420" operator="equal">
      <formula>"DÉBIL"</formula>
    </cfRule>
    <cfRule type="cellIs" dxfId="333" priority="422" operator="equal">
      <formula>"FUERTE"</formula>
    </cfRule>
  </conditionalFormatting>
  <conditionalFormatting sqref="BB8:BC13">
    <cfRule type="cellIs" dxfId="332" priority="435" operator="greaterThanOrEqual">
      <formula>96</formula>
    </cfRule>
    <cfRule type="cellIs" dxfId="331" priority="436" operator="between">
      <formula>86</formula>
      <formula>95</formula>
    </cfRule>
    <cfRule type="cellIs" dxfId="330" priority="437" operator="between">
      <formula>0</formula>
      <formula>85</formula>
    </cfRule>
  </conditionalFormatting>
  <conditionalFormatting sqref="BD8:BD13">
    <cfRule type="cellIs" dxfId="329" priority="421" operator="equal">
      <formula>"MODERADO"</formula>
    </cfRule>
  </conditionalFormatting>
  <conditionalFormatting sqref="BE9:BF13">
    <cfRule type="cellIs" dxfId="328" priority="104" operator="equal">
      <formula>"DÉBIL"</formula>
    </cfRule>
    <cfRule type="cellIs" dxfId="327" priority="105" operator="equal">
      <formula>"MODERADO"</formula>
    </cfRule>
    <cfRule type="cellIs" dxfId="326" priority="106" operator="equal">
      <formula>"FUERTE"</formula>
    </cfRule>
  </conditionalFormatting>
  <conditionalFormatting sqref="BE8:BH8">
    <cfRule type="cellIs" dxfId="325" priority="414" operator="equal">
      <formula>"DÉBIL"</formula>
    </cfRule>
    <cfRule type="cellIs" dxfId="324" priority="415" operator="equal">
      <formula>"MODERADO"</formula>
    </cfRule>
    <cfRule type="cellIs" dxfId="323" priority="416" operator="equal">
      <formula>"FUERTE"</formula>
    </cfRule>
  </conditionalFormatting>
  <conditionalFormatting sqref="BG10:BH10">
    <cfRule type="cellIs" dxfId="322" priority="22" operator="equal">
      <formula>"DÉBIL"</formula>
    </cfRule>
    <cfRule type="cellIs" dxfId="321" priority="23" operator="equal">
      <formula>"MODERADO"</formula>
    </cfRule>
    <cfRule type="cellIs" dxfId="320" priority="24" operator="equal">
      <formula>"FUERTE"</formula>
    </cfRule>
  </conditionalFormatting>
  <conditionalFormatting sqref="BG12:BH12">
    <cfRule type="cellIs" dxfId="319" priority="16" operator="equal">
      <formula>"DÉBIL"</formula>
    </cfRule>
    <cfRule type="cellIs" dxfId="318" priority="17" operator="equal">
      <formula>"MODERADO"</formula>
    </cfRule>
    <cfRule type="cellIs" dxfId="317" priority="18" operator="equal">
      <formula>"FUERTE"</formula>
    </cfRule>
  </conditionalFormatting>
  <conditionalFormatting sqref="BI8">
    <cfRule type="cellIs" dxfId="316" priority="403" operator="equal">
      <formula>"CASI SIEMPRE"</formula>
    </cfRule>
    <cfRule type="cellIs" dxfId="315" priority="404" operator="equal">
      <formula>"PROBABLE"</formula>
    </cfRule>
    <cfRule type="cellIs" dxfId="314" priority="405" operator="equal">
      <formula>"POSIBLE"</formula>
    </cfRule>
    <cfRule type="cellIs" dxfId="313" priority="406" operator="equal">
      <formula>"RARA VEZ"</formula>
    </cfRule>
    <cfRule type="cellIs" dxfId="312" priority="407" operator="equal">
      <formula>"IMPROBABLE"</formula>
    </cfRule>
  </conditionalFormatting>
  <conditionalFormatting sqref="BI10">
    <cfRule type="cellIs" dxfId="311" priority="28" operator="equal">
      <formula>"CASI SIEMPRE"</formula>
    </cfRule>
    <cfRule type="cellIs" dxfId="310" priority="29" operator="equal">
      <formula>"PROBABLE"</formula>
    </cfRule>
    <cfRule type="cellIs" dxfId="309" priority="30" operator="equal">
      <formula>"POSIBLE"</formula>
    </cfRule>
    <cfRule type="cellIs" dxfId="308" priority="31" operator="equal">
      <formula>"RARA VEZ"</formula>
    </cfRule>
    <cfRule type="cellIs" dxfId="307" priority="32" operator="equal">
      <formula>"IMPROBABLE"</formula>
    </cfRule>
  </conditionalFormatting>
  <conditionalFormatting sqref="BI12">
    <cfRule type="cellIs" dxfId="306" priority="112" operator="equal">
      <formula>"CASI SIEMPRE"</formula>
    </cfRule>
    <cfRule type="cellIs" dxfId="305" priority="113" operator="equal">
      <formula>"PROBABLE"</formula>
    </cfRule>
    <cfRule type="cellIs" dxfId="304" priority="114" operator="equal">
      <formula>"POSIBLE"</formula>
    </cfRule>
    <cfRule type="cellIs" dxfId="303" priority="115" operator="equal">
      <formula>"RARA VEZ"</formula>
    </cfRule>
    <cfRule type="cellIs" dxfId="302" priority="116" operator="equal">
      <formula>"IMPROBABLE"</formula>
    </cfRule>
  </conditionalFormatting>
  <conditionalFormatting sqref="BJ8">
    <cfRule type="cellIs" dxfId="301" priority="122" operator="equal">
      <formula>"DÉBIL"</formula>
    </cfRule>
    <cfRule type="cellIs" dxfId="300" priority="123" operator="equal">
      <formula>"MODERADO"</formula>
    </cfRule>
    <cfRule type="cellIs" dxfId="299" priority="124" operator="equal">
      <formula>"FUERTE"</formula>
    </cfRule>
  </conditionalFormatting>
  <conditionalFormatting sqref="BJ10">
    <cfRule type="cellIs" dxfId="298" priority="39" operator="equal">
      <formula>"DÉBIL"</formula>
    </cfRule>
    <cfRule type="cellIs" dxfId="297" priority="40" operator="equal">
      <formula>"MODERADO"</formula>
    </cfRule>
    <cfRule type="cellIs" dxfId="296" priority="41" operator="equal">
      <formula>"FUERTE"</formula>
    </cfRule>
  </conditionalFormatting>
  <conditionalFormatting sqref="BJ12">
    <cfRule type="cellIs" dxfId="295" priority="36" operator="equal">
      <formula>"DÉBIL"</formula>
    </cfRule>
    <cfRule type="cellIs" dxfId="294" priority="37" operator="equal">
      <formula>"MODERADO"</formula>
    </cfRule>
    <cfRule type="cellIs" dxfId="293" priority="38" operator="equal">
      <formula>"FUERTE"</formula>
    </cfRule>
  </conditionalFormatting>
  <conditionalFormatting sqref="BK8">
    <cfRule type="cellIs" dxfId="292" priority="10" operator="equal">
      <formula>"CATASTRÓFICO"</formula>
    </cfRule>
    <cfRule type="cellIs" dxfId="291" priority="11" operator="equal">
      <formula>"MAYOR"</formula>
    </cfRule>
    <cfRule type="cellIs" dxfId="290" priority="12" operator="equal">
      <formula>"MODERADO"</formula>
    </cfRule>
  </conditionalFormatting>
  <conditionalFormatting sqref="BK10">
    <cfRule type="cellIs" dxfId="289" priority="7" operator="equal">
      <formula>"CATASTRÓFICO"</formula>
    </cfRule>
    <cfRule type="cellIs" dxfId="288" priority="8" operator="equal">
      <formula>"MAYOR"</formula>
    </cfRule>
    <cfRule type="cellIs" dxfId="287" priority="9" operator="equal">
      <formula>"MODERADO"</formula>
    </cfRule>
  </conditionalFormatting>
  <conditionalFormatting sqref="BK12">
    <cfRule type="cellIs" dxfId="286" priority="4" operator="equal">
      <formula>"CATASTRÓFICO"</formula>
    </cfRule>
    <cfRule type="cellIs" dxfId="285" priority="5" operator="equal">
      <formula>"MAYOR"</formula>
    </cfRule>
    <cfRule type="cellIs" dxfId="284" priority="6" operator="equal">
      <formula>"MODERADO"</formula>
    </cfRule>
  </conditionalFormatting>
  <conditionalFormatting sqref="BL8">
    <cfRule type="cellIs" dxfId="283" priority="408" operator="equal">
      <formula>"DÉBIL"</formula>
    </cfRule>
    <cfRule type="cellIs" dxfId="282" priority="409" operator="equal">
      <formula>"MODERADO"</formula>
    </cfRule>
    <cfRule type="cellIs" dxfId="281" priority="410" operator="equal">
      <formula>"FUERTE"</formula>
    </cfRule>
  </conditionalFormatting>
  <conditionalFormatting sqref="BM8">
    <cfRule type="cellIs" dxfId="280" priority="411" operator="equal">
      <formula>"EXTREMO"</formula>
    </cfRule>
    <cfRule type="cellIs" dxfId="279" priority="412" operator="equal">
      <formula>"MODERADO"</formula>
    </cfRule>
    <cfRule type="cellIs" dxfId="278" priority="413" operator="equal">
      <formula>"ALTO"</formula>
    </cfRule>
  </conditionalFormatting>
  <conditionalFormatting sqref="BM10">
    <cfRule type="cellIs" dxfId="277" priority="136" operator="equal">
      <formula>"EXTREMO"</formula>
    </cfRule>
    <cfRule type="cellIs" dxfId="276" priority="137" operator="equal">
      <formula>"MODERADO"</formula>
    </cfRule>
    <cfRule type="cellIs" dxfId="275" priority="138" operator="equal">
      <formula>"ALTO"</formula>
    </cfRule>
  </conditionalFormatting>
  <conditionalFormatting sqref="BM12">
    <cfRule type="cellIs" dxfId="274" priority="45" operator="equal">
      <formula>"EXTREMO"</formula>
    </cfRule>
    <cfRule type="cellIs" dxfId="273" priority="46" operator="equal">
      <formula>"MODERADO"</formula>
    </cfRule>
    <cfRule type="cellIs" dxfId="272" priority="47" operator="equal">
      <formula>"ALTO"</formula>
    </cfRule>
  </conditionalFormatting>
  <dataValidations xWindow="291" yWindow="396" count="11">
    <dataValidation type="list" allowBlank="1" showInputMessage="1" showErrorMessage="1" errorTitle="ERROR" error="NO ADMITE VALOR DIFERENTE AL DE LA LISTA DESPLEGABLE (X)" sqref="R8:AE9 P8:Q8 P12:X12 AF8:AG13 Y10:AE13" xr:uid="{85F524D1-342B-4525-A7AA-A35496650495}">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8 H12:L12 H10:L10" xr:uid="{8CCFFB0B-59C9-4213-9600-8F8A4E1A0EDC}">
      <formula1>$MS$6</formula1>
    </dataValidation>
    <dataValidation type="list" allowBlank="1" showInputMessage="1" showErrorMessage="1" sqref="AM8:AM13" xr:uid="{5C4AC05F-DA0D-4460-9F65-2587FF019FA4}">
      <formula1>$MM$7:$MM$8</formula1>
    </dataValidation>
    <dataValidation type="list" allowBlank="1" showInputMessage="1" showErrorMessage="1" sqref="AO8:AO13" xr:uid="{19B9779E-97C2-42FE-A5F0-46F2C8BB3108}">
      <formula1>$MM$9:$MM$10</formula1>
    </dataValidation>
    <dataValidation type="list" allowBlank="1" showInputMessage="1" showErrorMessage="1" sqref="AQ8:AQ13" xr:uid="{2C18BCFA-DA58-4961-A779-4E520A7F1EB4}">
      <formula1>$MN$7:$MN$8</formula1>
    </dataValidation>
    <dataValidation type="list" allowBlank="1" showInputMessage="1" showErrorMessage="1" sqref="AS8:AS13" xr:uid="{7E1D822B-BE9A-4EFD-91CA-C3C414166FA9}">
      <formula1>$MO$7:$MO$9</formula1>
    </dataValidation>
    <dataValidation type="list" allowBlank="1" showInputMessage="1" showErrorMessage="1" sqref="AU8:AU13" xr:uid="{21D2D0C5-2694-4223-B1D4-8524A2EA8B09}">
      <formula1>$MP$7:$MP$8</formula1>
    </dataValidation>
    <dataValidation type="list" allowBlank="1" showInputMessage="1" showErrorMessage="1" sqref="AY8:AY13" xr:uid="{3442C383-736C-4A51-8526-5F7C9111D8D4}">
      <formula1>$MQ$7:$MQ$8</formula1>
    </dataValidation>
    <dataValidation type="list" allowBlank="1" showInputMessage="1" showErrorMessage="1" sqref="AW8:AW13" xr:uid="{E006D87C-A562-4EE1-88E4-9A075BC309D5}">
      <formula1>$MR$7:$MR$9</formula1>
    </dataValidation>
    <dataValidation type="list" allowBlank="1" showInputMessage="1" showErrorMessage="1" sqref="BC8:BC13" xr:uid="{62C4A8F7-E27B-4FAC-8AAE-4C41665DFC56}">
      <formula1>$MK$6:$MK$8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13" xr:uid="{EFBFEC9E-3BC5-439D-B155-B182983EA6A7}">
      <formula1>$MS$6</formula1>
    </dataValidation>
  </dataValidation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95F26-5515-4C8F-B940-118950D093E5}">
  <dimension ref="A1:MT11"/>
  <sheetViews>
    <sheetView topLeftCell="D1" zoomScale="98" zoomScaleNormal="98" workbookViewId="0">
      <selection activeCell="A4" sqref="A4:G5"/>
    </sheetView>
  </sheetViews>
  <sheetFormatPr baseColWidth="10" defaultColWidth="11.5" defaultRowHeight="15" x14ac:dyDescent="0.2"/>
  <cols>
    <col min="1" max="1" width="4" style="19" customWidth="1"/>
    <col min="2" max="2" width="16.6640625" style="7" customWidth="1"/>
    <col min="3" max="3" width="35.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hidden="1" customWidth="1"/>
    <col min="14" max="14" width="16.5" style="131" customWidth="1"/>
    <col min="15" max="33" width="5" style="19" hidden="1" customWidth="1"/>
    <col min="34" max="34" width="6.1640625" style="134" hidden="1" customWidth="1"/>
    <col min="35" max="35" width="16.33203125" style="131" bestFit="1" customWidth="1"/>
    <col min="36" max="36" width="5.83203125" style="79" hidden="1"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7.5" style="79" hidden="1" customWidth="1"/>
    <col min="61" max="61" width="15.33203125" style="136" customWidth="1"/>
    <col min="62" max="62" width="2" style="79" hidden="1" customWidth="1"/>
    <col min="63" max="63" width="12.83203125" style="79" customWidth="1"/>
    <col min="64" max="64" width="6.5" style="79" hidden="1" customWidth="1"/>
    <col min="65" max="65" width="15.6640625" style="79" customWidth="1"/>
    <col min="66" max="66" width="10.1640625" style="19" hidden="1" customWidth="1"/>
    <col min="67" max="67" width="36.5" style="7" hidden="1" customWidth="1"/>
    <col min="68" max="68" width="28.1640625" style="19" hidden="1" customWidth="1"/>
    <col min="69" max="69" width="21.5" style="19" hidden="1" customWidth="1"/>
    <col min="70" max="74" width="15.66406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27" customHeight="1" x14ac:dyDescent="0.2">
      <c r="A1" s="422"/>
      <c r="B1" s="423"/>
      <c r="C1" s="423"/>
      <c r="D1" s="424"/>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714"/>
      <c r="BJ1" s="228"/>
      <c r="BK1" s="508" t="s">
        <v>19</v>
      </c>
      <c r="BL1" s="508"/>
      <c r="BM1" s="508"/>
      <c r="BN1" s="835"/>
      <c r="BO1" s="556"/>
      <c r="BP1" s="556"/>
      <c r="BQ1" s="556"/>
      <c r="BR1" s="556"/>
      <c r="BS1" s="556"/>
      <c r="BT1" s="556"/>
      <c r="BU1" s="556"/>
      <c r="BV1" s="556"/>
    </row>
    <row r="2" spans="1:358" s="78" customFormat="1" ht="27"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565" t="s">
        <v>20</v>
      </c>
      <c r="BL2" s="565"/>
      <c r="BM2" s="565"/>
      <c r="BN2" s="835"/>
      <c r="BO2" s="556"/>
      <c r="BP2" s="556"/>
      <c r="BQ2" s="556"/>
      <c r="BR2" s="556"/>
      <c r="BS2" s="556"/>
      <c r="BT2" s="556"/>
      <c r="BU2" s="556"/>
      <c r="BV2" s="556"/>
    </row>
    <row r="3" spans="1:358" s="78" customFormat="1" ht="27" customHeight="1" x14ac:dyDescent="0.2">
      <c r="A3" s="562"/>
      <c r="B3" s="563"/>
      <c r="C3" s="563"/>
      <c r="D3" s="564"/>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230"/>
      <c r="BK3" s="554" t="s">
        <v>21</v>
      </c>
      <c r="BL3" s="554"/>
      <c r="BM3" s="554"/>
      <c r="BN3" s="836"/>
      <c r="BO3" s="837"/>
      <c r="BP3" s="837"/>
      <c r="BQ3" s="837"/>
      <c r="BR3" s="556"/>
      <c r="BS3" s="556"/>
      <c r="BT3" s="556"/>
      <c r="BU3" s="556"/>
      <c r="BV3" s="556"/>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392" t="s">
        <v>65</v>
      </c>
      <c r="AP7" s="393"/>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18"/>
      <c r="BO7" s="418"/>
      <c r="BP7" s="418"/>
      <c r="BQ7" s="559"/>
      <c r="BR7" s="947"/>
      <c r="BS7" s="947"/>
      <c r="BT7" s="947"/>
      <c r="BU7" s="947"/>
      <c r="BV7" s="948"/>
      <c r="MK7" s="80" t="s">
        <v>70</v>
      </c>
      <c r="MM7" s="78" t="s">
        <v>71</v>
      </c>
      <c r="MN7" s="81" t="s">
        <v>72</v>
      </c>
      <c r="MO7" s="81" t="s">
        <v>73</v>
      </c>
      <c r="MP7" s="81" t="s">
        <v>74</v>
      </c>
      <c r="MQ7" s="81" t="s">
        <v>75</v>
      </c>
      <c r="MR7" s="81" t="s">
        <v>76</v>
      </c>
    </row>
    <row r="8" spans="1:358" s="8" customFormat="1" ht="186.75" customHeight="1" x14ac:dyDescent="0.2">
      <c r="A8" s="771">
        <v>1</v>
      </c>
      <c r="B8" s="530" t="s">
        <v>279</v>
      </c>
      <c r="C8" s="530" t="s">
        <v>280</v>
      </c>
      <c r="D8" s="360" t="s">
        <v>281</v>
      </c>
      <c r="E8" s="530" t="s">
        <v>282</v>
      </c>
      <c r="F8" s="530" t="s">
        <v>283</v>
      </c>
      <c r="G8" s="530" t="s">
        <v>284</v>
      </c>
      <c r="H8" s="530"/>
      <c r="I8" s="530" t="s">
        <v>61</v>
      </c>
      <c r="J8" s="530" t="s">
        <v>61</v>
      </c>
      <c r="K8" s="530"/>
      <c r="L8" s="530"/>
      <c r="M8" s="552">
        <f>IF(L8="X",5,IF(K8="X",4,IF(J8="X",3,IF(I8="X",2,IF(H8="X",1,"0")))))</f>
        <v>3</v>
      </c>
      <c r="N8" s="547" t="str">
        <f>IF(M8=1,"RARA VEZ",IF(M8=2,"IMPROBABLE",IF(M8=3,"POSIBLE",IF(M8=4,"PROBABLE",IF(M8=5,"CASI SIEMPRE","")))))</f>
        <v>POSIBLE</v>
      </c>
      <c r="O8" s="530" t="s">
        <v>61</v>
      </c>
      <c r="P8" s="530" t="s">
        <v>61</v>
      </c>
      <c r="Q8" s="530"/>
      <c r="R8" s="530"/>
      <c r="S8" s="530" t="s">
        <v>61</v>
      </c>
      <c r="T8" s="530"/>
      <c r="U8" s="530"/>
      <c r="V8" s="530"/>
      <c r="W8" s="530" t="s">
        <v>61</v>
      </c>
      <c r="X8" s="530" t="s">
        <v>61</v>
      </c>
      <c r="Y8" s="530"/>
      <c r="Z8" s="530"/>
      <c r="AA8" s="530"/>
      <c r="AB8" s="530" t="s">
        <v>61</v>
      </c>
      <c r="AC8" s="530"/>
      <c r="AD8" s="530"/>
      <c r="AE8" s="530" t="s">
        <v>61</v>
      </c>
      <c r="AF8" s="530"/>
      <c r="AG8" s="530"/>
      <c r="AH8" s="531">
        <f>COUNTIF(O8:AG8,"X")</f>
        <v>7</v>
      </c>
      <c r="AI8" s="547" t="str">
        <f>IF(AH8=0,"",(IF(AH8&gt;11,"CATASTRÓFICO",IF(AH8&lt;=5,"MODERADO",IF(12&gt;AH8&gt;5,"MAYOR","")))))</f>
        <v>MAYOR</v>
      </c>
      <c r="AJ8" s="548">
        <f>IF(AI8="CATASTRÓFICO",5*M8,IF(AI8="MAYOR",4*M8,IF(AI8="MODERADO",3*M8,0)))</f>
        <v>12</v>
      </c>
      <c r="AK8" s="534" t="str">
        <f>IF(AJ8=0,"",IF(AJ8="MAYOR","EXTREMO",IF(AI8="CASI SIEMPRE","EXTREMO",IF(AI8="CATASTRÓFICO","EXTREMO",IF(AJ8="12M","EXTREMO",IF(AJ8=4,"ALTO",IF(AJ8=8,"ALTO",IF(AJ8=9,"ALTO",IF(AJ8=6,"MODERADO",IF(AJ8=3,"MODERADO",IF(AJ8=12,IF(AI8="MODERADO","ALTO","EXTREMO"),"EXTREMO")))))))))))</f>
        <v>EXTREMO</v>
      </c>
      <c r="AL8" s="248" t="s">
        <v>285</v>
      </c>
      <c r="AM8" s="354" t="s">
        <v>71</v>
      </c>
      <c r="AN8" s="362">
        <f t="shared" ref="AN8:AN10" si="0">IF(ISBLANK(AM8),"",IF(AM8="Asignado",15,"0"))</f>
        <v>15</v>
      </c>
      <c r="AO8" s="354" t="s">
        <v>84</v>
      </c>
      <c r="AP8" s="362">
        <f t="shared" ref="AP8:AP10" si="1">IF(ISBLANK(AO8),"",IF(AO8="Adecuado",15,"0"))</f>
        <v>15</v>
      </c>
      <c r="AQ8" s="354" t="s">
        <v>72</v>
      </c>
      <c r="AR8" s="362">
        <f t="shared" ref="AR8:AR10" si="2">IF(ISBLANK(AQ8),"",IF(AQ8="Oportuna",15,"0"))</f>
        <v>15</v>
      </c>
      <c r="AS8" s="354" t="s">
        <v>73</v>
      </c>
      <c r="AT8" s="362">
        <f t="shared" ref="AT8:AT10" si="3">IF(ISBLANK(AS8),"",IF(AS8="Prevenir",15,IF(AS8="Detectar",10,"0")))</f>
        <v>15</v>
      </c>
      <c r="AU8" s="354" t="s">
        <v>74</v>
      </c>
      <c r="AV8" s="362">
        <f t="shared" ref="AV8:AV10" si="4">IF(ISBLANK(AU8),"",IF(AU8="Confiable",15,"0"))</f>
        <v>15</v>
      </c>
      <c r="AW8" s="354" t="s">
        <v>76</v>
      </c>
      <c r="AX8" s="362">
        <f t="shared" ref="AX8:AX10" si="5">IF(ISBLANK(AW8),"",IF(AW8="Completa",10,IF(AW8="Incompleta",5,"0")))</f>
        <v>10</v>
      </c>
      <c r="AY8" s="363" t="s">
        <v>75</v>
      </c>
      <c r="AZ8" s="362">
        <f t="shared" ref="AZ8:AZ10" si="6">IF(ISBLANK(AY8),"",IF(AY8="Se Investigan y Resuelven Oportunamente",15,"0"))</f>
        <v>15</v>
      </c>
      <c r="BA8" s="364" t="str">
        <f t="shared" ref="BA8:BA10" si="7">IF(BB8=0,"",IF(BB8&lt;86,"Débil",(IF(BB8&gt;=96,"Fuerte","Moderado"))))</f>
        <v>Fuerte</v>
      </c>
      <c r="BB8" s="364">
        <f t="shared" ref="BB8:BB10" si="8">SUM(AZ8,AX8,AV8,AT8,AR8,AP8,AN8)</f>
        <v>100</v>
      </c>
      <c r="BC8" s="365" t="s">
        <v>54</v>
      </c>
      <c r="BD8" s="364" t="str">
        <f>IF(ISBLANK(BC8),"",(IF(BC8="El control no se ejecuta por parte del responsable","Débil",(IF(BC8="El control se ejecuta de manera consistente por parte del responsable","Fuerte","Moderado")))))</f>
        <v>Fuerte</v>
      </c>
      <c r="BE8" s="364" t="str">
        <f>IF(BA8="","",(IF(BD8="Débil","Débil",IF(BD8="Moderado","Moderado",IF(BA8="Débil","Débil","Fuerte")))))</f>
        <v>Fuerte</v>
      </c>
      <c r="BF8" s="364">
        <f>IF(BD8="","",(IF(BD8="Fuerte",2,IF(BD8="Moderado",1,0))))</f>
        <v>2</v>
      </c>
      <c r="BG8" s="528">
        <f>IFERROR(ROUND(AVERAGE(BF8:BF10),0),0)</f>
        <v>2</v>
      </c>
      <c r="BH8" s="528">
        <f>IF(BI8="CASI SIEMPRE",5,IF(BI8="PROBABLE",4,IF(BI8="POSIBLE",3,IF(BI8="IMPROBABLE",2,IF(BI8="RARA VEZ",1,0)))))</f>
        <v>1</v>
      </c>
      <c r="BI8" s="531" t="str">
        <f>IF(BG8=2,IF(N8="CASI SIEMPRE","POSIBLE",IF(N8="PROBABLE","IMPROBABLE","RARA VEZ")),IF(BG8=1,IF(N8="CASI SEGURO","PROBABLE",IF(N8="PROBABLE","POSIBLE",IF(N8="POSIBLE","IMPROBABLE","RARA VEZ"))),IF(BG8=0,N8,0)))</f>
        <v>RARA VEZ</v>
      </c>
      <c r="BJ8" s="528">
        <f>IF(BK8="CATASTRÓFICO",5,IF(BK8="MAYOR",4,IF(BK8="MODERADO",3,0)))</f>
        <v>4</v>
      </c>
      <c r="BK8" s="532" t="str">
        <f>AI8</f>
        <v>MAYOR</v>
      </c>
      <c r="BL8" s="533">
        <f>IF(BJ8*BH8=12,IF(BI8="PROBABLE","12A","12M"),BH8*BJ8)</f>
        <v>4</v>
      </c>
      <c r="BM8" s="534" t="str">
        <f>IF(BL8=0,"",IF(BI8="CASI SIEMPRE","EXTREMO",IF(BK8="CATASTRÓFICO","EXTREMO",IF(BL8="12M","EXTREMO",IF(BL8="12A","ALTO",IF(BL8=4,"ALTO",IF(BL8=8,"ALTO",IF(BL8=9,"ALTO",IF(BL8=6,"MODERADO",IF(BL8=3,"MODERADO","EXTREMO"))))))))))</f>
        <v>ALTO</v>
      </c>
      <c r="BN8" s="530" t="s">
        <v>286</v>
      </c>
      <c r="BO8" s="366" t="s">
        <v>287</v>
      </c>
      <c r="BP8" s="367"/>
      <c r="BQ8" s="368"/>
      <c r="BR8" s="358">
        <v>0</v>
      </c>
      <c r="BS8" s="358">
        <v>0</v>
      </c>
      <c r="BT8" s="358">
        <v>0</v>
      </c>
      <c r="BU8" s="358">
        <v>0</v>
      </c>
      <c r="BV8" s="356"/>
      <c r="MK8" s="8" t="s">
        <v>85</v>
      </c>
      <c r="MM8" s="75" t="s">
        <v>86</v>
      </c>
      <c r="MN8" s="8" t="s">
        <v>87</v>
      </c>
      <c r="MO8" s="8" t="s">
        <v>88</v>
      </c>
      <c r="MP8" s="8" t="s">
        <v>89</v>
      </c>
      <c r="MQ8" s="8" t="s">
        <v>90</v>
      </c>
      <c r="MR8" s="8" t="s">
        <v>91</v>
      </c>
    </row>
    <row r="9" spans="1:358" s="8" customFormat="1" ht="111" hidden="1" customHeight="1" x14ac:dyDescent="0.2">
      <c r="A9" s="771"/>
      <c r="B9" s="530"/>
      <c r="C9" s="530"/>
      <c r="D9" s="360" t="s">
        <v>288</v>
      </c>
      <c r="E9" s="530"/>
      <c r="F9" s="530"/>
      <c r="G9" s="530"/>
      <c r="H9" s="530"/>
      <c r="I9" s="530"/>
      <c r="J9" s="530"/>
      <c r="K9" s="530"/>
      <c r="L9" s="530"/>
      <c r="M9" s="552"/>
      <c r="N9" s="547"/>
      <c r="O9" s="530"/>
      <c r="P9" s="530"/>
      <c r="Q9" s="530"/>
      <c r="R9" s="530"/>
      <c r="S9" s="530"/>
      <c r="T9" s="530"/>
      <c r="U9" s="530"/>
      <c r="V9" s="530"/>
      <c r="W9" s="530"/>
      <c r="X9" s="530"/>
      <c r="Y9" s="530"/>
      <c r="Z9" s="530"/>
      <c r="AA9" s="530"/>
      <c r="AB9" s="530"/>
      <c r="AC9" s="530"/>
      <c r="AD9" s="530"/>
      <c r="AE9" s="530"/>
      <c r="AF9" s="530"/>
      <c r="AG9" s="530"/>
      <c r="AH9" s="531"/>
      <c r="AI9" s="547"/>
      <c r="AJ9" s="548"/>
      <c r="AK9" s="534"/>
      <c r="AL9" s="248"/>
      <c r="AM9" s="354"/>
      <c r="AN9" s="362"/>
      <c r="AO9" s="354"/>
      <c r="AP9" s="362"/>
      <c r="AQ9" s="354"/>
      <c r="AR9" s="362"/>
      <c r="AS9" s="354"/>
      <c r="AT9" s="362"/>
      <c r="AU9" s="354"/>
      <c r="AV9" s="362"/>
      <c r="AW9" s="354"/>
      <c r="AX9" s="362"/>
      <c r="AY9" s="363"/>
      <c r="AZ9" s="362"/>
      <c r="BA9" s="364"/>
      <c r="BB9" s="364"/>
      <c r="BC9" s="365"/>
      <c r="BD9" s="364"/>
      <c r="BE9" s="364"/>
      <c r="BF9" s="364"/>
      <c r="BG9" s="528"/>
      <c r="BH9" s="528"/>
      <c r="BI9" s="531"/>
      <c r="BJ9" s="528"/>
      <c r="BK9" s="532"/>
      <c r="BL9" s="533"/>
      <c r="BM9" s="534"/>
      <c r="BN9" s="530"/>
      <c r="BO9" s="366"/>
      <c r="BP9" s="367"/>
      <c r="BQ9" s="368"/>
      <c r="BR9" s="338">
        <v>0.33</v>
      </c>
      <c r="BS9" s="338">
        <v>0.33</v>
      </c>
      <c r="BT9" s="338">
        <v>0</v>
      </c>
      <c r="BU9" s="338"/>
      <c r="BV9" s="338"/>
      <c r="MM9" s="75"/>
    </row>
    <row r="10" spans="1:358" s="8" customFormat="1" ht="72.75" hidden="1" customHeight="1" x14ac:dyDescent="0.2">
      <c r="A10" s="752"/>
      <c r="B10" s="530"/>
      <c r="C10" s="530"/>
      <c r="D10" s="360" t="s">
        <v>289</v>
      </c>
      <c r="E10" s="530"/>
      <c r="F10" s="530"/>
      <c r="G10" s="530"/>
      <c r="H10" s="530"/>
      <c r="I10" s="530"/>
      <c r="J10" s="530"/>
      <c r="K10" s="530"/>
      <c r="L10" s="530"/>
      <c r="M10" s="552"/>
      <c r="N10" s="547"/>
      <c r="O10" s="530"/>
      <c r="P10" s="530"/>
      <c r="Q10" s="530"/>
      <c r="R10" s="530"/>
      <c r="S10" s="530"/>
      <c r="T10" s="530"/>
      <c r="U10" s="530"/>
      <c r="V10" s="530"/>
      <c r="W10" s="530"/>
      <c r="X10" s="530"/>
      <c r="Y10" s="530"/>
      <c r="Z10" s="530"/>
      <c r="AA10" s="530"/>
      <c r="AB10" s="530"/>
      <c r="AC10" s="530"/>
      <c r="AD10" s="530"/>
      <c r="AE10" s="530"/>
      <c r="AF10" s="530"/>
      <c r="AG10" s="530"/>
      <c r="AH10" s="531"/>
      <c r="AI10" s="547"/>
      <c r="AJ10" s="548"/>
      <c r="AK10" s="534"/>
      <c r="AL10" s="248"/>
      <c r="AM10" s="354"/>
      <c r="AN10" s="362" t="str">
        <f t="shared" si="0"/>
        <v/>
      </c>
      <c r="AO10" s="354"/>
      <c r="AP10" s="362" t="str">
        <f t="shared" si="1"/>
        <v/>
      </c>
      <c r="AQ10" s="354"/>
      <c r="AR10" s="362" t="str">
        <f t="shared" si="2"/>
        <v/>
      </c>
      <c r="AS10" s="354"/>
      <c r="AT10" s="362" t="str">
        <f t="shared" si="3"/>
        <v/>
      </c>
      <c r="AU10" s="354"/>
      <c r="AV10" s="362" t="str">
        <f t="shared" si="4"/>
        <v/>
      </c>
      <c r="AW10" s="354"/>
      <c r="AX10" s="362" t="str">
        <f t="shared" si="5"/>
        <v/>
      </c>
      <c r="AY10" s="363"/>
      <c r="AZ10" s="362" t="str">
        <f t="shared" si="6"/>
        <v/>
      </c>
      <c r="BA10" s="364" t="str">
        <f t="shared" si="7"/>
        <v/>
      </c>
      <c r="BB10" s="367">
        <f t="shared" si="8"/>
        <v>0</v>
      </c>
      <c r="BC10" s="354"/>
      <c r="BD10" s="364" t="str">
        <f t="shared" ref="BD10" si="9">IF(ISBLANK(BC10),"",(IF(BC10="El control no se ejecuta por parte del responsable","Débil",(IF(BC10="El control se ejecuta de manera consistente por parte del responsable","Fuerte","Moderado")))))</f>
        <v/>
      </c>
      <c r="BE10" s="364" t="str">
        <f t="shared" ref="BE10" si="10">IF(BA10="","",(IF(BD10="Débil","Débil",IF(BD10="Moderado","Moderado",IF(BA10="Débil","Débil","Fuerte")))))</f>
        <v/>
      </c>
      <c r="BF10" s="364" t="str">
        <f t="shared" ref="BF10" si="11">IF(BD10="","",(IF(BD10="Fuerte",2,IF(BD10="Moderado",1,0))))</f>
        <v/>
      </c>
      <c r="BG10" s="528"/>
      <c r="BH10" s="528"/>
      <c r="BI10" s="531"/>
      <c r="BJ10" s="528"/>
      <c r="BK10" s="532"/>
      <c r="BL10" s="533"/>
      <c r="BM10" s="534"/>
      <c r="BN10" s="530"/>
      <c r="BO10" s="366"/>
      <c r="BP10" s="354"/>
      <c r="BQ10" s="368"/>
      <c r="BR10" s="356"/>
      <c r="BS10" s="356"/>
      <c r="BT10" s="356"/>
      <c r="BU10" s="356"/>
      <c r="BV10" s="356"/>
      <c r="MM10" s="8" t="s">
        <v>84</v>
      </c>
      <c r="MO10" s="8" t="s">
        <v>139</v>
      </c>
      <c r="MR10" s="8" t="s">
        <v>140</v>
      </c>
    </row>
    <row r="11" spans="1:358" s="19" customFormat="1" x14ac:dyDescent="0.2">
      <c r="B11" s="7"/>
      <c r="C11" s="7"/>
      <c r="D11" s="7"/>
      <c r="E11" s="7"/>
      <c r="G11" s="7"/>
      <c r="M11" s="130"/>
      <c r="N11" s="131"/>
      <c r="AH11" s="134"/>
      <c r="AI11" s="131"/>
      <c r="AJ11" s="79"/>
      <c r="AK11" s="135"/>
      <c r="AN11" s="136"/>
      <c r="AP11" s="136"/>
      <c r="AR11" s="136"/>
      <c r="AT11" s="136"/>
      <c r="AV11" s="136"/>
      <c r="AX11" s="136"/>
      <c r="AZ11" s="136"/>
      <c r="BA11" s="79"/>
      <c r="BB11" s="136"/>
      <c r="BC11" s="22"/>
      <c r="BD11" s="79"/>
      <c r="BE11" s="79"/>
      <c r="BF11" s="79"/>
      <c r="BG11" s="79"/>
      <c r="BH11" s="79"/>
      <c r="BI11" s="136"/>
      <c r="BJ11" s="79"/>
      <c r="BK11" s="79"/>
      <c r="BL11" s="79"/>
      <c r="BM11" s="79"/>
      <c r="BO11" s="7"/>
      <c r="BR11" s="340">
        <f>AVERAGE(BR8)</f>
        <v>0</v>
      </c>
      <c r="BS11" s="340">
        <f t="shared" ref="BS11:BU11" si="12">AVERAGE(BS8)</f>
        <v>0</v>
      </c>
      <c r="BT11" s="340">
        <f t="shared" si="12"/>
        <v>0</v>
      </c>
      <c r="BU11" s="340">
        <f t="shared" si="12"/>
        <v>0</v>
      </c>
    </row>
  </sheetData>
  <protectedRanges>
    <protectedRange sqref="BR9:BU9" name="Rango1_2_1"/>
    <protectedRange sqref="BR8:BU8" name="Rango1_2_1_1_1"/>
  </protectedRanges>
  <mergeCells count="93">
    <mergeCell ref="BR1:BV3"/>
    <mergeCell ref="BR4:BV5"/>
    <mergeCell ref="BR6:BR7"/>
    <mergeCell ref="BS6:BS7"/>
    <mergeCell ref="BT6:BT7"/>
    <mergeCell ref="BV6:BV7"/>
    <mergeCell ref="BU6:BU7"/>
    <mergeCell ref="G6:G7"/>
    <mergeCell ref="A6:A7"/>
    <mergeCell ref="B6:B7"/>
    <mergeCell ref="D6:D7"/>
    <mergeCell ref="E6:E7"/>
    <mergeCell ref="F6:F7"/>
    <mergeCell ref="C6:C7"/>
    <mergeCell ref="BK3:BM3"/>
    <mergeCell ref="E1:BI3"/>
    <mergeCell ref="A4:G5"/>
    <mergeCell ref="H4:BM4"/>
    <mergeCell ref="BN4:BQ5"/>
    <mergeCell ref="H5:AK5"/>
    <mergeCell ref="AL5:BM5"/>
    <mergeCell ref="BN1:BQ3"/>
    <mergeCell ref="A1:D3"/>
    <mergeCell ref="BK1:BM1"/>
    <mergeCell ref="BK2:BM2"/>
    <mergeCell ref="H6:L6"/>
    <mergeCell ref="M6:N6"/>
    <mergeCell ref="O6:AG6"/>
    <mergeCell ref="H8:H10"/>
    <mergeCell ref="U8:U10"/>
    <mergeCell ref="V8:V10"/>
    <mergeCell ref="W8:W10"/>
    <mergeCell ref="O8:O10"/>
    <mergeCell ref="P8:P10"/>
    <mergeCell ref="Q8:Q10"/>
    <mergeCell ref="R8:R10"/>
    <mergeCell ref="S8:S10"/>
    <mergeCell ref="T8:T10"/>
    <mergeCell ref="I8:I10"/>
    <mergeCell ref="J8:J10"/>
    <mergeCell ref="K8:K10"/>
    <mergeCell ref="BP6:BP7"/>
    <mergeCell ref="BQ6:BQ7"/>
    <mergeCell ref="AM7:AN7"/>
    <mergeCell ref="AO7:AP7"/>
    <mergeCell ref="AQ7:AR7"/>
    <mergeCell ref="AS7:AT7"/>
    <mergeCell ref="AU7:AV7"/>
    <mergeCell ref="AW7:AX7"/>
    <mergeCell ref="AY7:AZ7"/>
    <mergeCell ref="BE6:BG7"/>
    <mergeCell ref="BL6:BM7"/>
    <mergeCell ref="BN6:BN7"/>
    <mergeCell ref="BO6:BO7"/>
    <mergeCell ref="BC6:BD7"/>
    <mergeCell ref="AM6:AZ6"/>
    <mergeCell ref="BA6:BB7"/>
    <mergeCell ref="A8:A10"/>
    <mergeCell ref="B8:B10"/>
    <mergeCell ref="E8:E10"/>
    <mergeCell ref="F8:F10"/>
    <mergeCell ref="G8:G10"/>
    <mergeCell ref="C8:C10"/>
    <mergeCell ref="L8:L10"/>
    <mergeCell ref="M8:M10"/>
    <mergeCell ref="N8:N10"/>
    <mergeCell ref="AF8:AF10"/>
    <mergeCell ref="BN8:BN10"/>
    <mergeCell ref="BH8:BH10"/>
    <mergeCell ref="BI8:BI10"/>
    <mergeCell ref="BJ8:BJ10"/>
    <mergeCell ref="BK8:BK10"/>
    <mergeCell ref="BL8:BL10"/>
    <mergeCell ref="BM8:BM10"/>
    <mergeCell ref="AG8:AG10"/>
    <mergeCell ref="AH8:AH10"/>
    <mergeCell ref="AI8:AI10"/>
    <mergeCell ref="AJ8:AJ10"/>
    <mergeCell ref="AK8:AK10"/>
    <mergeCell ref="BH6:BI7"/>
    <mergeCell ref="BJ6:BK7"/>
    <mergeCell ref="BG8:BG10"/>
    <mergeCell ref="X8:X10"/>
    <mergeCell ref="AE8:AE10"/>
    <mergeCell ref="AA8:AA10"/>
    <mergeCell ref="AB8:AB10"/>
    <mergeCell ref="AC8:AC10"/>
    <mergeCell ref="AD8:AD10"/>
    <mergeCell ref="Y8:Y10"/>
    <mergeCell ref="Z8:Z10"/>
    <mergeCell ref="AH6:AI6"/>
    <mergeCell ref="AJ6:AK7"/>
    <mergeCell ref="AL6:AL7"/>
  </mergeCells>
  <conditionalFormatting sqref="M8:M9">
    <cfRule type="cellIs" dxfId="271" priority="395" operator="equal">
      <formula>5</formula>
    </cfRule>
    <cfRule type="cellIs" dxfId="270" priority="396" operator="equal">
      <formula>4</formula>
    </cfRule>
    <cfRule type="cellIs" dxfId="269" priority="397" operator="equal">
      <formula>3</formula>
    </cfRule>
    <cfRule type="cellIs" dxfId="268" priority="398" operator="equal">
      <formula>2</formula>
    </cfRule>
    <cfRule type="cellIs" dxfId="267" priority="399" operator="equal">
      <formula>1</formula>
    </cfRule>
  </conditionalFormatting>
  <conditionalFormatting sqref="N8:N9">
    <cfRule type="cellIs" dxfId="266" priority="400" operator="equal">
      <formula>"CASI SIEMPRE"</formula>
    </cfRule>
    <cfRule type="cellIs" dxfId="265" priority="401" operator="equal">
      <formula>"PROBABLE"</formula>
    </cfRule>
    <cfRule type="cellIs" dxfId="264" priority="402" operator="equal">
      <formula>"POSIBLE"</formula>
    </cfRule>
    <cfRule type="cellIs" dxfId="263" priority="403" operator="equal">
      <formula>"RARA VEZ"</formula>
    </cfRule>
    <cfRule type="cellIs" dxfId="262" priority="404" operator="equal">
      <formula>"IMPROBABLE"</formula>
    </cfRule>
  </conditionalFormatting>
  <conditionalFormatting sqref="AH8:AH9">
    <cfRule type="cellIs" dxfId="261" priority="389" operator="greaterThanOrEqual">
      <formula>12</formula>
    </cfRule>
    <cfRule type="cellIs" dxfId="260" priority="390" operator="between">
      <formula>6</formula>
      <formula>11</formula>
    </cfRule>
    <cfRule type="cellIs" dxfId="259" priority="394" operator="between">
      <formula>1</formula>
      <formula>5</formula>
    </cfRule>
  </conditionalFormatting>
  <conditionalFormatting sqref="AI8:AI9">
    <cfRule type="cellIs" dxfId="258" priority="391" operator="equal">
      <formula>"CATASTRÓFICO"</formula>
    </cfRule>
    <cfRule type="cellIs" dxfId="257" priority="392" operator="equal">
      <formula>"MAYOR"</formula>
    </cfRule>
    <cfRule type="cellIs" dxfId="256" priority="393" operator="equal">
      <formula>"MODERADO"</formula>
    </cfRule>
  </conditionalFormatting>
  <conditionalFormatting sqref="AK8:AK9">
    <cfRule type="cellIs" dxfId="255" priority="22" operator="equal">
      <formula>"EXTREMO"</formula>
    </cfRule>
    <cfRule type="cellIs" dxfId="254" priority="23" operator="equal">
      <formula>"MODERADO"</formula>
    </cfRule>
    <cfRule type="cellIs" dxfId="253" priority="24" operator="equal">
      <formula>"ALTO"</formula>
    </cfRule>
  </conditionalFormatting>
  <conditionalFormatting sqref="AN8:AN10">
    <cfRule type="cellIs" priority="270" operator="equal">
      <formula>""""""</formula>
    </cfRule>
    <cfRule type="cellIs" dxfId="252" priority="271" stopIfTrue="1" operator="equal">
      <formula>10</formula>
    </cfRule>
    <cfRule type="cellIs" dxfId="251" priority="272" operator="equal">
      <formula>"0"</formula>
    </cfRule>
    <cfRule type="cellIs" dxfId="250" priority="273" stopIfTrue="1" operator="equal">
      <formula>15</formula>
    </cfRule>
  </conditionalFormatting>
  <conditionalFormatting sqref="AP8:AP10">
    <cfRule type="cellIs" priority="274" operator="equal">
      <formula>""""""</formula>
    </cfRule>
    <cfRule type="cellIs" dxfId="249" priority="275" stopIfTrue="1" operator="equal">
      <formula>10</formula>
    </cfRule>
    <cfRule type="cellIs" dxfId="248" priority="276" operator="equal">
      <formula>"0"</formula>
    </cfRule>
    <cfRule type="cellIs" dxfId="247" priority="277" stopIfTrue="1" operator="equal">
      <formula>15</formula>
    </cfRule>
  </conditionalFormatting>
  <conditionalFormatting sqref="AR8:AR10">
    <cfRule type="cellIs" priority="278" operator="equal">
      <formula>""""""</formula>
    </cfRule>
    <cfRule type="cellIs" dxfId="246" priority="279" stopIfTrue="1" operator="equal">
      <formula>10</formula>
    </cfRule>
    <cfRule type="cellIs" dxfId="245" priority="280" operator="equal">
      <formula>"0"</formula>
    </cfRule>
    <cfRule type="cellIs" dxfId="244" priority="281" stopIfTrue="1" operator="equal">
      <formula>15</formula>
    </cfRule>
  </conditionalFormatting>
  <conditionalFormatting sqref="AT8:AT10">
    <cfRule type="cellIs" priority="282" operator="equal">
      <formula>""""""</formula>
    </cfRule>
    <cfRule type="cellIs" dxfId="243" priority="283" stopIfTrue="1" operator="equal">
      <formula>10</formula>
    </cfRule>
    <cfRule type="cellIs" dxfId="242" priority="284" operator="equal">
      <formula>"0"</formula>
    </cfRule>
    <cfRule type="cellIs" dxfId="241" priority="285" stopIfTrue="1" operator="equal">
      <formula>15</formula>
    </cfRule>
  </conditionalFormatting>
  <conditionalFormatting sqref="AV8:AV10">
    <cfRule type="cellIs" priority="286" operator="equal">
      <formula>""""""</formula>
    </cfRule>
    <cfRule type="cellIs" dxfId="240" priority="287" stopIfTrue="1" operator="equal">
      <formula>10</formula>
    </cfRule>
    <cfRule type="cellIs" dxfId="239" priority="288" operator="equal">
      <formula>"0"</formula>
    </cfRule>
    <cfRule type="cellIs" dxfId="238" priority="289" stopIfTrue="1" operator="equal">
      <formula>15</formula>
    </cfRule>
  </conditionalFormatting>
  <conditionalFormatting sqref="AX8:AX10">
    <cfRule type="cellIs" priority="294" operator="equal">
      <formula>""""""</formula>
    </cfRule>
    <cfRule type="cellIs" dxfId="237" priority="295" stopIfTrue="1" operator="equal">
      <formula>5</formula>
    </cfRule>
    <cfRule type="cellIs" dxfId="236" priority="296" operator="equal">
      <formula>"0"</formula>
    </cfRule>
    <cfRule type="cellIs" dxfId="235" priority="297" stopIfTrue="1" operator="equal">
      <formula>10</formula>
    </cfRule>
  </conditionalFormatting>
  <conditionalFormatting sqref="AZ8:AZ10">
    <cfRule type="cellIs" priority="290" operator="equal">
      <formula>""""""</formula>
    </cfRule>
    <cfRule type="cellIs" dxfId="234" priority="291" stopIfTrue="1" operator="equal">
      <formula>10</formula>
    </cfRule>
    <cfRule type="cellIs" dxfId="233" priority="292" operator="equal">
      <formula>"0"</formula>
    </cfRule>
    <cfRule type="cellIs" dxfId="232" priority="293" stopIfTrue="1" operator="equal">
      <formula>15</formula>
    </cfRule>
  </conditionalFormatting>
  <conditionalFormatting sqref="BA8:BA10">
    <cfRule type="cellIs" dxfId="231" priority="355" operator="equal">
      <formula>"DÉBIL"</formula>
    </cfRule>
    <cfRule type="cellIs" dxfId="230" priority="356" operator="equal">
      <formula>"MODERADO"</formula>
    </cfRule>
    <cfRule type="cellIs" dxfId="229" priority="357" operator="equal">
      <formula>"FUERTE"</formula>
    </cfRule>
  </conditionalFormatting>
  <conditionalFormatting sqref="BB8:BC10">
    <cfRule type="cellIs" dxfId="228" priority="340" operator="greaterThanOrEqual">
      <formula>96</formula>
    </cfRule>
    <cfRule type="cellIs" dxfId="227" priority="341" operator="between">
      <formula>86</formula>
      <formula>95</formula>
    </cfRule>
    <cfRule type="cellIs" dxfId="226" priority="342" operator="between">
      <formula>0</formula>
      <formula>85</formula>
    </cfRule>
  </conditionalFormatting>
  <conditionalFormatting sqref="BD8:BD10">
    <cfRule type="cellIs" dxfId="225" priority="334" operator="equal">
      <formula>"DÉBIL"</formula>
    </cfRule>
    <cfRule type="cellIs" dxfId="224" priority="335" operator="equal">
      <formula>"MODERADO"</formula>
    </cfRule>
    <cfRule type="cellIs" dxfId="223" priority="336" operator="equal">
      <formula>"FUERTE"</formula>
    </cfRule>
  </conditionalFormatting>
  <conditionalFormatting sqref="BE10:BF10">
    <cfRule type="cellIs" dxfId="222" priority="135" operator="equal">
      <formula>"DÉBIL"</formula>
    </cfRule>
    <cfRule type="cellIs" dxfId="221" priority="136" operator="equal">
      <formula>"MODERADO"</formula>
    </cfRule>
    <cfRule type="cellIs" dxfId="220" priority="137" operator="equal">
      <formula>"FUERTE"</formula>
    </cfRule>
  </conditionalFormatting>
  <conditionalFormatting sqref="BE8:BH9">
    <cfRule type="cellIs" dxfId="219" priority="319" operator="equal">
      <formula>"DÉBIL"</formula>
    </cfRule>
    <cfRule type="cellIs" dxfId="218" priority="320" operator="equal">
      <formula>"MODERADO"</formula>
    </cfRule>
    <cfRule type="cellIs" dxfId="217" priority="321" operator="equal">
      <formula>"FUERTE"</formula>
    </cfRule>
  </conditionalFormatting>
  <conditionalFormatting sqref="BI8:BI9">
    <cfRule type="cellIs" dxfId="216" priority="308" operator="equal">
      <formula>"CASI SIEMPRE"</formula>
    </cfRule>
    <cfRule type="cellIs" dxfId="215" priority="309" operator="equal">
      <formula>"PROBABLE"</formula>
    </cfRule>
    <cfRule type="cellIs" dxfId="214" priority="310" operator="equal">
      <formula>"POSIBLE"</formula>
    </cfRule>
    <cfRule type="cellIs" dxfId="213" priority="311" operator="equal">
      <formula>"RARA VEZ"</formula>
    </cfRule>
    <cfRule type="cellIs" dxfId="212" priority="312" operator="equal">
      <formula>"IMPROBABLE"</formula>
    </cfRule>
  </conditionalFormatting>
  <conditionalFormatting sqref="BJ8:BJ9">
    <cfRule type="cellIs" dxfId="211" priority="114" operator="equal">
      <formula>"DÉBIL"</formula>
    </cfRule>
    <cfRule type="cellIs" dxfId="210" priority="115" operator="equal">
      <formula>"MODERADO"</formula>
    </cfRule>
    <cfRule type="cellIs" dxfId="209" priority="116" operator="equal">
      <formula>"FUERTE"</formula>
    </cfRule>
  </conditionalFormatting>
  <conditionalFormatting sqref="BK8:BK9">
    <cfRule type="cellIs" dxfId="208" priority="10" operator="equal">
      <formula>"CATASTRÓFICO"</formula>
    </cfRule>
    <cfRule type="cellIs" dxfId="207" priority="11" operator="equal">
      <formula>"MAYOR"</formula>
    </cfRule>
    <cfRule type="cellIs" dxfId="206" priority="12" operator="equal">
      <formula>"MODERADO"</formula>
    </cfRule>
  </conditionalFormatting>
  <conditionalFormatting sqref="BL8:BL9">
    <cfRule type="cellIs" dxfId="205" priority="313" operator="equal">
      <formula>"DÉBIL"</formula>
    </cfRule>
    <cfRule type="cellIs" dxfId="204" priority="314" operator="equal">
      <formula>"MODERADO"</formula>
    </cfRule>
    <cfRule type="cellIs" dxfId="203" priority="315" operator="equal">
      <formula>"FUERTE"</formula>
    </cfRule>
  </conditionalFormatting>
  <conditionalFormatting sqref="BM8:BM9">
    <cfRule type="cellIs" dxfId="202" priority="316" operator="equal">
      <formula>"EXTREMO"</formula>
    </cfRule>
    <cfRule type="cellIs" dxfId="201" priority="317" operator="equal">
      <formula>"MODERADO"</formula>
    </cfRule>
    <cfRule type="cellIs" dxfId="200" priority="318" operator="equal">
      <formula>"ALTO"</formula>
    </cfRule>
  </conditionalFormatting>
  <dataValidations count="11">
    <dataValidation type="list" allowBlank="1" showInputMessage="1" showErrorMessage="1" errorTitle="ERROR" error="NO ADMITE VALOR DIFERENTE AL DE LA LISTA DESPLEGABLE (X)" sqref="R8:AG10 P8:Q9" xr:uid="{77F6B646-BAEE-4FF4-A94A-8A29A331D65E}">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9" xr:uid="{03EEB3AE-AE72-4E75-BE9F-9E8442AEB052}">
      <formula1>$MS$6</formula1>
    </dataValidation>
    <dataValidation type="list" allowBlank="1" showInputMessage="1" showErrorMessage="1" sqref="AM8:AM10" xr:uid="{54DC539D-3E42-4C34-808A-52E1EFE45275}">
      <formula1>$MM$7:$MM$8</formula1>
    </dataValidation>
    <dataValidation type="list" allowBlank="1" showInputMessage="1" showErrorMessage="1" sqref="AQ8:AQ10" xr:uid="{5C48781A-4732-40C0-86B1-D3A23A32332F}">
      <formula1>$MN$7:$MN$8</formula1>
    </dataValidation>
    <dataValidation type="list" allowBlank="1" showInputMessage="1" showErrorMessage="1" sqref="AS8:AS10" xr:uid="{A09C5EB3-45DE-40F2-A764-FE1451AB3424}">
      <formula1>$MO$7:$MO$10</formula1>
    </dataValidation>
    <dataValidation type="list" allowBlank="1" showInputMessage="1" showErrorMessage="1" sqref="AU8:AU10" xr:uid="{D5B5D003-99E1-4BF5-B1CA-A667B9331C74}">
      <formula1>$MP$7:$MP$8</formula1>
    </dataValidation>
    <dataValidation type="list" allowBlank="1" showInputMessage="1" showErrorMessage="1" sqref="AY8:AY10" xr:uid="{9896DF75-5F60-4FC1-BFD7-334BF2372AC2}">
      <formula1>$MQ$7:$MQ$8</formula1>
    </dataValidation>
    <dataValidation type="list" allowBlank="1" showInputMessage="1" showErrorMessage="1" sqref="AW8:AW10" xr:uid="{64AB15EF-3F05-42CC-8B2C-29CE941B4D77}">
      <formula1>$MR$7:$MR$10</formula1>
    </dataValidation>
    <dataValidation type="list" allowBlank="1" showInputMessage="1" showErrorMessage="1" sqref="BC8:BC10" xr:uid="{F68755D8-9546-42BC-82E8-0B1DE61A0EB3}">
      <formula1>$MK$6:$MK$8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10" xr:uid="{F4F0AD59-66B2-4D95-8BE0-628ACBA27F36}">
      <formula1>$MS$6</formula1>
    </dataValidation>
    <dataValidation type="list" allowBlank="1" showInputMessage="1" showErrorMessage="1" sqref="AO8:AO10" xr:uid="{95C024E7-52FE-4538-9282-4A217C8998D6}">
      <formula1>$MM$10:$MM$10</formula1>
    </dataValidation>
  </dataValidations>
  <pageMargins left="0.7" right="0.7" top="0.75" bottom="0.75" header="0.3" footer="0.3"/>
  <pageSetup orientation="portrait"/>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7160D-4CBB-4B89-801B-CC3467285465}">
  <dimension ref="A1:MT13"/>
  <sheetViews>
    <sheetView topLeftCell="D1" zoomScale="98" zoomScaleNormal="98" workbookViewId="0">
      <selection activeCell="A4" sqref="A4:G5"/>
    </sheetView>
  </sheetViews>
  <sheetFormatPr baseColWidth="10" defaultColWidth="11.5" defaultRowHeight="15" x14ac:dyDescent="0.2"/>
  <cols>
    <col min="1" max="1" width="4" style="19" customWidth="1"/>
    <col min="2" max="2" width="16.6640625" style="7" customWidth="1"/>
    <col min="3" max="3" width="37.6640625" style="7" customWidth="1"/>
    <col min="4" max="4" width="25.83203125" style="7" customWidth="1"/>
    <col min="5" max="5" width="33.6640625" style="7" customWidth="1"/>
    <col min="6" max="6" width="15.5" style="19" customWidth="1"/>
    <col min="7" max="7" width="30.5" style="7" customWidth="1"/>
    <col min="8" max="12" width="5" style="19" hidden="1" customWidth="1"/>
    <col min="13" max="13" width="6.1640625" style="130" hidden="1" customWidth="1"/>
    <col min="14" max="14" width="16.5" style="131" customWidth="1"/>
    <col min="15" max="33" width="5" style="19" hidden="1" customWidth="1"/>
    <col min="34" max="34" width="6.1640625" style="134" customWidth="1"/>
    <col min="35" max="35" width="16.33203125" style="131" bestFit="1" customWidth="1"/>
    <col min="36" max="36" width="5.83203125" style="79"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customWidth="1"/>
    <col min="54" max="54" width="4.5" style="136" hidden="1" customWidth="1"/>
    <col min="55" max="55" width="20.1640625" style="22" hidden="1" customWidth="1"/>
    <col min="56" max="56" width="9.5" style="79" customWidth="1"/>
    <col min="57" max="57" width="13" style="79" customWidth="1"/>
    <col min="58" max="58" width="13" style="79" hidden="1" customWidth="1"/>
    <col min="59" max="59" width="11.33203125" style="79" hidden="1" customWidth="1"/>
    <col min="60" max="60" width="4" style="79" hidden="1" customWidth="1"/>
    <col min="61" max="61" width="12.5" style="136" customWidth="1"/>
    <col min="62" max="62" width="4.83203125" style="79" hidden="1" customWidth="1"/>
    <col min="63" max="63" width="12.83203125" style="79" customWidth="1"/>
    <col min="64" max="64" width="6.5" style="79" hidden="1" customWidth="1"/>
    <col min="65" max="65" width="15.6640625" style="79" customWidth="1"/>
    <col min="66" max="66" width="10.1640625" style="19" hidden="1" customWidth="1"/>
    <col min="67" max="67" width="17.83203125" style="7" hidden="1" customWidth="1"/>
    <col min="68" max="69" width="17.83203125" style="19" hidden="1" customWidth="1"/>
    <col min="70" max="74" width="17.66406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27" customHeight="1" x14ac:dyDescent="0.2">
      <c r="A1" s="422"/>
      <c r="B1" s="423"/>
      <c r="C1" s="423"/>
      <c r="D1" s="423" t="s">
        <v>380</v>
      </c>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714"/>
      <c r="BJ1" s="508" t="s">
        <v>19</v>
      </c>
      <c r="BK1" s="508"/>
      <c r="BL1" s="508"/>
      <c r="BM1" s="508"/>
      <c r="BN1" s="324"/>
      <c r="BO1" s="229"/>
      <c r="BP1" s="229"/>
      <c r="BQ1" s="229"/>
    </row>
    <row r="2" spans="1:358" s="78" customFormat="1" ht="27" customHeight="1" x14ac:dyDescent="0.2">
      <c r="A2" s="425"/>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565" t="s">
        <v>20</v>
      </c>
      <c r="BK2" s="565"/>
      <c r="BL2" s="565"/>
      <c r="BM2" s="565"/>
      <c r="BN2" s="324"/>
      <c r="BO2" s="229"/>
      <c r="BP2" s="229"/>
      <c r="BQ2" s="229"/>
    </row>
    <row r="3" spans="1:358" s="78" customFormat="1" ht="27" customHeight="1" x14ac:dyDescent="0.2">
      <c r="A3" s="562"/>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554" t="s">
        <v>21</v>
      </c>
      <c r="BK3" s="554"/>
      <c r="BL3" s="554"/>
      <c r="BM3" s="554"/>
      <c r="BN3" s="325"/>
      <c r="BO3" s="230"/>
      <c r="BP3" s="230"/>
      <c r="BQ3" s="230"/>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531" t="s">
        <v>55</v>
      </c>
      <c r="AN7" s="531"/>
      <c r="AO7" s="531" t="s">
        <v>65</v>
      </c>
      <c r="AP7" s="531"/>
      <c r="AQ7" s="531" t="s">
        <v>56</v>
      </c>
      <c r="AR7" s="531"/>
      <c r="AS7" s="531" t="s">
        <v>66</v>
      </c>
      <c r="AT7" s="531"/>
      <c r="AU7" s="531" t="s">
        <v>67</v>
      </c>
      <c r="AV7" s="531"/>
      <c r="AW7" s="531" t="s">
        <v>68</v>
      </c>
      <c r="AX7" s="531"/>
      <c r="AY7" s="531" t="s">
        <v>69</v>
      </c>
      <c r="AZ7" s="531"/>
      <c r="BA7" s="408"/>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s="8" customFormat="1" ht="111" customHeight="1" x14ac:dyDescent="0.2">
      <c r="A8" s="841">
        <v>1</v>
      </c>
      <c r="B8" s="640" t="s">
        <v>15</v>
      </c>
      <c r="C8" s="842" t="s">
        <v>290</v>
      </c>
      <c r="D8" s="246" t="s">
        <v>291</v>
      </c>
      <c r="E8" s="636" t="s">
        <v>292</v>
      </c>
      <c r="F8" s="640" t="s">
        <v>253</v>
      </c>
      <c r="G8" s="854" t="s">
        <v>293</v>
      </c>
      <c r="H8" s="688"/>
      <c r="I8" s="671"/>
      <c r="J8" s="671" t="s">
        <v>61</v>
      </c>
      <c r="K8" s="671"/>
      <c r="L8" s="840"/>
      <c r="M8" s="843">
        <f>IF(L8="X",5,IF(K8="X",4,IF(J8="X",3,IF(I8="X",2,IF(H8="X",1,"0")))))</f>
        <v>3</v>
      </c>
      <c r="N8" s="685" t="str">
        <f>IF(M8=1,"RARA VEZ",IF(M8=2,"IMPROBABLE",IF(M8=3,"POSIBLE",IF(M8=4,"PROBABLE",IF(M8=5,"CASI SIEMPRE","")))))</f>
        <v>POSIBLE</v>
      </c>
      <c r="O8" s="688" t="s">
        <v>61</v>
      </c>
      <c r="P8" s="671" t="s">
        <v>61</v>
      </c>
      <c r="Q8" s="671" t="s">
        <v>61</v>
      </c>
      <c r="R8" s="671" t="s">
        <v>61</v>
      </c>
      <c r="S8" s="671" t="s">
        <v>61</v>
      </c>
      <c r="T8" s="671" t="s">
        <v>61</v>
      </c>
      <c r="U8" s="671" t="s">
        <v>61</v>
      </c>
      <c r="V8" s="671" t="s">
        <v>61</v>
      </c>
      <c r="W8" s="671" t="s">
        <v>61</v>
      </c>
      <c r="X8" s="671" t="s">
        <v>61</v>
      </c>
      <c r="Y8" s="671" t="s">
        <v>61</v>
      </c>
      <c r="Z8" s="671" t="s">
        <v>61</v>
      </c>
      <c r="AA8" s="671" t="s">
        <v>61</v>
      </c>
      <c r="AB8" s="671"/>
      <c r="AC8" s="671"/>
      <c r="AD8" s="671"/>
      <c r="AE8" s="671"/>
      <c r="AF8" s="671"/>
      <c r="AG8" s="840" t="s">
        <v>61</v>
      </c>
      <c r="AH8" s="702">
        <f>COUNTIF(O8:AG8,"X")</f>
        <v>14</v>
      </c>
      <c r="AI8" s="685" t="str">
        <f>IF(AH8=0,"",(IF(AH8&gt;11,"CATASTRÓFICO",IF(AH8&lt;=5,"MODERADO",IF(12&gt;AH8&gt;5,"MAYOR","")))))</f>
        <v>CATASTRÓFICO</v>
      </c>
      <c r="AJ8" s="784">
        <f>IF(AI8="CATASTRÓFICO",5*M8,IF(AI8="MAYOR",4*M8,IF(AI8="MODERADO",3*M8,0)))</f>
        <v>15</v>
      </c>
      <c r="AK8" s="591" t="str">
        <f>IF(AJ8=0,"",IF(AJ8="MAYOR","EXTREMO",IF(AI8="CASI SIEMPRE","EXTREMO",IF(AI8="CATASTRÓFICO","EXTREMO",IF(AJ8="12M","EXTREMO",IF(AJ8=4,"ALTO",IF(AJ8=8,"ALTO",IF(AJ8=9,"ALTO",IF(AJ8=6,"MODERADO",IF(AJ8=3,"MODERADO",IF(AJ8=12,IF(AI8="MODERADO","ALTO","EXTREMO"),"EXTREMO")))))))))))</f>
        <v>EXTREMO</v>
      </c>
      <c r="AL8" s="44" t="s">
        <v>294</v>
      </c>
      <c r="AM8" s="354" t="s">
        <v>71</v>
      </c>
      <c r="AN8" s="362">
        <f t="shared" ref="AN8:AN9" si="0">IF(ISBLANK(AM8),"",IF(AM8="Asignado",15,"0"))</f>
        <v>15</v>
      </c>
      <c r="AO8" s="354" t="s">
        <v>84</v>
      </c>
      <c r="AP8" s="362">
        <f t="shared" ref="AP8:AP9" si="1">IF(ISBLANK(AO8),"",IF(AO8="Adecuado",15,"0"))</f>
        <v>15</v>
      </c>
      <c r="AQ8" s="354" t="s">
        <v>72</v>
      </c>
      <c r="AR8" s="362">
        <f t="shared" ref="AR8:AR9" si="2">IF(ISBLANK(AQ8),"",IF(AQ8="Oportuna",15,"0"))</f>
        <v>15</v>
      </c>
      <c r="AS8" s="354" t="s">
        <v>73</v>
      </c>
      <c r="AT8" s="362">
        <f t="shared" ref="AT8:AT9" si="3">IF(ISBLANK(AS8),"",IF(AS8="Prevenir",15,IF(AS8="Detectar",10,"0")))</f>
        <v>15</v>
      </c>
      <c r="AU8" s="354" t="s">
        <v>74</v>
      </c>
      <c r="AV8" s="362">
        <f t="shared" ref="AV8:AV9" si="4">IF(ISBLANK(AU8),"",IF(AU8="Confiable",15,"0"))</f>
        <v>15</v>
      </c>
      <c r="AW8" s="354" t="s">
        <v>76</v>
      </c>
      <c r="AX8" s="362">
        <f t="shared" ref="AX8:AX9" si="5">IF(ISBLANK(AW8),"",IF(AW8="Completa",10,IF(AW8="Incompleta",5,"0")))</f>
        <v>10</v>
      </c>
      <c r="AY8" s="363" t="s">
        <v>75</v>
      </c>
      <c r="AZ8" s="362">
        <f t="shared" ref="AZ8:AZ9" si="6">IF(ISBLANK(AY8),"",IF(AY8="Se Investigan y Resuelven Oportunamente",15,"0"))</f>
        <v>15</v>
      </c>
      <c r="BA8" s="377" t="str">
        <f>IF(BB8=0,"",IF(BB8&lt;86,"Débil",(IF(BB8&gt;=96,"Fuerte","Moderado"))))</f>
        <v>Fuerte</v>
      </c>
      <c r="BB8" s="92">
        <f t="shared" ref="BB8:BB9" si="7">SUM(AZ8,AX8,AV8,AT8,AR8,AP8,AN8)</f>
        <v>100</v>
      </c>
      <c r="BC8" s="42" t="s">
        <v>54</v>
      </c>
      <c r="BD8" s="92" t="str">
        <f>IF(ISBLANK(BC8),"",(IF(BC8="El control no se ejecuta por parte del responsable","Débil",(IF(BC8="El control se ejecuta de manera consistente por parte del responsable","Fuerte","Moderado")))))</f>
        <v>Fuerte</v>
      </c>
      <c r="BE8" s="91" t="str">
        <f>IF(BA8="","",(IF(BD8="Débil","Débil",IF(BD8="Moderado","Moderado",IF(BA8="Débil","Débil","Fuerte")))))</f>
        <v>Fuerte</v>
      </c>
      <c r="BF8" s="108">
        <f>IF(BD8="","",(IF(BD8="Fuerte",2,IF(BD8="Moderado",1,0))))</f>
        <v>2</v>
      </c>
      <c r="BG8" s="839">
        <f>IFERROR(ROUND(AVERAGE(BF8:BF9),0),0)</f>
        <v>2</v>
      </c>
      <c r="BH8" s="588">
        <f>IF(BI8="CASI SIEMPRE",5,IF(BI8="PROBABLE",4,IF(BI8="POSIBLE",3,IF(BI8="IMPROBABLE",2,IF(BI8="RARA VEZ",1,0)))))</f>
        <v>1</v>
      </c>
      <c r="BI8" s="848" t="str">
        <f>IF(BG8=2,IF(N8="CASI SIEMPRE","POSIBLE",IF(N8="PROBABLE","IMPROBABLE","RARA VEZ")),IF(BG8=1,IF(N8="CASI SEGURO","PROBABLE",IF(N8="PROBABLE","POSIBLE",IF(N8="POSIBLE","IMPROBABLE","RARA VEZ"))),IF(BG8=0,N8,0)))</f>
        <v>RARA VEZ</v>
      </c>
      <c r="BJ8" s="469">
        <f>IF(BK8="CATASTRÓFICO",5,IF(BK8="MAYOR",4,IF(BK8="MODERADO",3,0)))</f>
        <v>5</v>
      </c>
      <c r="BK8" s="849" t="str">
        <f>AI8</f>
        <v>CATASTRÓFICO</v>
      </c>
      <c r="BL8" s="850">
        <f>IF(BJ8*BH8=12,IF(BI8="PROBABLE","12A","12M"),BH8*BJ8)</f>
        <v>5</v>
      </c>
      <c r="BM8" s="838" t="str">
        <f>IF(BL8=0,"",IF(BI8="CASI SIEMPRE","EXTREMO",IF(BK8="CATASTRÓFICO","EXTREMO",IF(BL8="12M","EXTREMO",IF(BL8="12A","ALTO",IF(BL8=4,"ALTO",IF(BL8=8,"ALTO",IF(BL8=9,"ALTO",IF(BL8=6,"MODERADO",IF(BL8=3,"MODERADO","EXTREMO"))))))))))</f>
        <v>EXTREMO</v>
      </c>
      <c r="BN8" s="483"/>
      <c r="BO8" s="30"/>
      <c r="BP8" s="126"/>
      <c r="BQ8" s="351"/>
      <c r="BR8" s="358">
        <v>0</v>
      </c>
      <c r="BS8" s="358">
        <v>0</v>
      </c>
      <c r="BT8" s="358">
        <v>0</v>
      </c>
      <c r="BU8" s="358">
        <v>0</v>
      </c>
      <c r="BV8" s="356"/>
      <c r="MK8" s="8" t="s">
        <v>85</v>
      </c>
      <c r="MM8" s="75" t="s">
        <v>86</v>
      </c>
      <c r="MN8" s="8" t="s">
        <v>87</v>
      </c>
      <c r="MO8" s="8" t="s">
        <v>88</v>
      </c>
      <c r="MP8" s="8" t="s">
        <v>89</v>
      </c>
      <c r="MQ8" s="8" t="s">
        <v>90</v>
      </c>
      <c r="MR8" s="8" t="s">
        <v>91</v>
      </c>
    </row>
    <row r="9" spans="1:358" s="8" customFormat="1" ht="105.75" customHeight="1" x14ac:dyDescent="0.2">
      <c r="A9" s="771"/>
      <c r="B9" s="641"/>
      <c r="C9" s="641"/>
      <c r="D9" s="310" t="s">
        <v>295</v>
      </c>
      <c r="E9" s="853"/>
      <c r="F9" s="641"/>
      <c r="G9" s="855"/>
      <c r="H9" s="656"/>
      <c r="I9" s="607"/>
      <c r="J9" s="607"/>
      <c r="K9" s="607"/>
      <c r="L9" s="776"/>
      <c r="M9" s="844"/>
      <c r="N9" s="687"/>
      <c r="O9" s="669"/>
      <c r="P9" s="607"/>
      <c r="Q9" s="607"/>
      <c r="R9" s="607"/>
      <c r="S9" s="607"/>
      <c r="T9" s="607"/>
      <c r="U9" s="607"/>
      <c r="V9" s="607"/>
      <c r="W9" s="607"/>
      <c r="X9" s="607"/>
      <c r="Y9" s="607"/>
      <c r="Z9" s="607"/>
      <c r="AA9" s="607"/>
      <c r="AB9" s="607"/>
      <c r="AC9" s="607"/>
      <c r="AD9" s="607"/>
      <c r="AE9" s="607"/>
      <c r="AF9" s="607"/>
      <c r="AG9" s="776"/>
      <c r="AH9" s="609"/>
      <c r="AI9" s="687"/>
      <c r="AJ9" s="785"/>
      <c r="AK9" s="593"/>
      <c r="AL9" s="120" t="s">
        <v>296</v>
      </c>
      <c r="AM9" s="354" t="s">
        <v>71</v>
      </c>
      <c r="AN9" s="362">
        <f t="shared" si="0"/>
        <v>15</v>
      </c>
      <c r="AO9" s="354" t="s">
        <v>84</v>
      </c>
      <c r="AP9" s="362">
        <f t="shared" si="1"/>
        <v>15</v>
      </c>
      <c r="AQ9" s="354" t="s">
        <v>72</v>
      </c>
      <c r="AR9" s="362">
        <f t="shared" si="2"/>
        <v>15</v>
      </c>
      <c r="AS9" s="354" t="s">
        <v>88</v>
      </c>
      <c r="AT9" s="362">
        <f t="shared" si="3"/>
        <v>10</v>
      </c>
      <c r="AU9" s="354" t="s">
        <v>74</v>
      </c>
      <c r="AV9" s="362">
        <f t="shared" si="4"/>
        <v>15</v>
      </c>
      <c r="AW9" s="354" t="s">
        <v>76</v>
      </c>
      <c r="AX9" s="362">
        <f t="shared" si="5"/>
        <v>10</v>
      </c>
      <c r="AY9" s="363" t="s">
        <v>75</v>
      </c>
      <c r="AZ9" s="362">
        <f t="shared" si="6"/>
        <v>15</v>
      </c>
      <c r="BA9" s="387" t="str">
        <f t="shared" ref="BA9" si="8">IF(BB9=0,"",IF(BB9&lt;86,"Débil",(IF(BB9&gt;=96,"Fuerte","Moderado"))))</f>
        <v>Moderado</v>
      </c>
      <c r="BB9" s="141">
        <f t="shared" si="7"/>
        <v>95</v>
      </c>
      <c r="BC9" s="63" t="s">
        <v>54</v>
      </c>
      <c r="BD9" s="142" t="str">
        <f t="shared" ref="BD9" si="9">IF(ISBLANK(BC9),"",(IF(BC9="El control no se ejecuta por parte del responsable","Débil",(IF(BC9="El control se ejecuta de manera consistente por parte del responsable","Fuerte","Moderado")))))</f>
        <v>Fuerte</v>
      </c>
      <c r="BE9" s="140" t="str">
        <f t="shared" ref="BE9" si="10">IF(BA9="","",(IF(BD9="Débil","Débil",IF(BD9="Moderado","Moderado",IF(BA9="Débil","Débil","Fuerte")))))</f>
        <v>Fuerte</v>
      </c>
      <c r="BF9" s="143">
        <f t="shared" ref="BF9" si="11">IF(BD9="","",(IF(BD9="Fuerte",2,IF(BD9="Moderado",1,0))))</f>
        <v>2</v>
      </c>
      <c r="BG9" s="576"/>
      <c r="BH9" s="847"/>
      <c r="BI9" s="446"/>
      <c r="BJ9" s="469"/>
      <c r="BK9" s="448"/>
      <c r="BL9" s="851"/>
      <c r="BM9" s="450"/>
      <c r="BN9" s="484"/>
      <c r="BO9" s="64"/>
      <c r="BP9" s="65"/>
      <c r="BQ9" s="350"/>
      <c r="BR9" s="358">
        <v>0</v>
      </c>
      <c r="BS9" s="358">
        <v>0</v>
      </c>
      <c r="BT9" s="358">
        <v>0</v>
      </c>
      <c r="BU9" s="358">
        <v>0</v>
      </c>
      <c r="BV9" s="356"/>
      <c r="MM9" s="8" t="s">
        <v>84</v>
      </c>
      <c r="MO9" s="8" t="s">
        <v>139</v>
      </c>
      <c r="MR9" s="8" t="s">
        <v>140</v>
      </c>
    </row>
    <row r="10" spans="1:358" s="8" customFormat="1" ht="111" customHeight="1" x14ac:dyDescent="0.2">
      <c r="A10" s="841">
        <v>2</v>
      </c>
      <c r="B10" s="641"/>
      <c r="C10" s="641"/>
      <c r="D10" s="311" t="s">
        <v>297</v>
      </c>
      <c r="E10" s="845" t="s">
        <v>298</v>
      </c>
      <c r="F10" s="852" t="s">
        <v>253</v>
      </c>
      <c r="G10" s="852" t="s">
        <v>299</v>
      </c>
      <c r="H10" s="688"/>
      <c r="I10" s="671" t="s">
        <v>61</v>
      </c>
      <c r="J10" s="671"/>
      <c r="K10" s="671"/>
      <c r="L10" s="840"/>
      <c r="M10" s="843">
        <f>IF(L10="X",5,IF(K10="X",4,IF(J10="X",3,IF(I10="X",2,IF(H10="X",1,"0")))))</f>
        <v>2</v>
      </c>
      <c r="N10" s="685" t="str">
        <f>IF(M10=1,"RARA VEZ",IF(M10=2,"IMPROBABLE",IF(M10=3,"POSIBLE",IF(M10=4,"PROBABLE",IF(M10=5,"CASI SIEMPRE","")))))</f>
        <v>IMPROBABLE</v>
      </c>
      <c r="O10" s="688" t="s">
        <v>61</v>
      </c>
      <c r="P10" s="671" t="s">
        <v>61</v>
      </c>
      <c r="Q10" s="671" t="s">
        <v>61</v>
      </c>
      <c r="R10" s="671" t="s">
        <v>61</v>
      </c>
      <c r="S10" s="671" t="s">
        <v>61</v>
      </c>
      <c r="T10" s="671"/>
      <c r="U10" s="671"/>
      <c r="V10" s="671"/>
      <c r="W10" s="671"/>
      <c r="X10" s="671" t="s">
        <v>61</v>
      </c>
      <c r="Y10" s="671" t="s">
        <v>61</v>
      </c>
      <c r="Z10" s="671" t="s">
        <v>61</v>
      </c>
      <c r="AA10" s="671" t="s">
        <v>61</v>
      </c>
      <c r="AB10" s="671"/>
      <c r="AC10" s="671"/>
      <c r="AD10" s="671"/>
      <c r="AE10" s="671"/>
      <c r="AF10" s="671"/>
      <c r="AG10" s="840"/>
      <c r="AH10" s="702">
        <f>COUNTIF(O10:AG10,"X")</f>
        <v>9</v>
      </c>
      <c r="AI10" s="685" t="str">
        <f>IF(AH10=0,"",(IF(AH10&gt;11,"CATASTRÓFICO",IF(AH10&lt;=5,"MODERADO",IF(12&gt;AH10&gt;5,"MAYOR","")))))</f>
        <v>MAYOR</v>
      </c>
      <c r="AJ10" s="784">
        <f>IF(AI10="CATASTRÓFICO",5*M10,IF(AI10="MAYOR",4*M10,IF(AI10="MODERADO",3*M10,0)))</f>
        <v>8</v>
      </c>
      <c r="AK10" s="591" t="str">
        <f>IF(AJ10=0,"",IF(AJ10="MAYOR","EXTREMO",IF(AI10="CASI SIEMPRE","EXTREMO",IF(AI10="CATASTRÓFICO","EXTREMO",IF(AJ10="12M","EXTREMO",IF(AJ10=4,"ALTO",IF(AJ10=8,"ALTO",IF(AJ10=9,"ALTO",IF(AJ10=6,"MODERADO",IF(AJ10=3,"MODERADO",IF(AJ10=12,IF(AI10="MODERADO","ALTO","EXTREMO"),"EXTREMO")))))))))))</f>
        <v>ALTO</v>
      </c>
      <c r="AL10" s="313" t="s">
        <v>300</v>
      </c>
      <c r="AM10" s="354" t="s">
        <v>71</v>
      </c>
      <c r="AN10" s="362">
        <f t="shared" ref="AN10:AN11" si="12">IF(ISBLANK(AM10),"",IF(AM10="Asignado",15,"0"))</f>
        <v>15</v>
      </c>
      <c r="AO10" s="354" t="s">
        <v>84</v>
      </c>
      <c r="AP10" s="362">
        <f t="shared" ref="AP10:AP11" si="13">IF(ISBLANK(AO10),"",IF(AO10="Adecuado",15,"0"))</f>
        <v>15</v>
      </c>
      <c r="AQ10" s="354" t="s">
        <v>72</v>
      </c>
      <c r="AR10" s="362">
        <f t="shared" ref="AR10:AR11" si="14">IF(ISBLANK(AQ10),"",IF(AQ10="Oportuna",15,"0"))</f>
        <v>15</v>
      </c>
      <c r="AS10" s="354" t="s">
        <v>73</v>
      </c>
      <c r="AT10" s="362">
        <f t="shared" ref="AT10" si="15">IF(ISBLANK(AS10),"",IF(AS10="Prevenir",15,IF(AS10="Detectar",10,"0")))</f>
        <v>15</v>
      </c>
      <c r="AU10" s="354" t="s">
        <v>74</v>
      </c>
      <c r="AV10" s="362">
        <f t="shared" ref="AV10:AV11" si="16">IF(ISBLANK(AU10),"",IF(AU10="Confiable",15,"0"))</f>
        <v>15</v>
      </c>
      <c r="AW10" s="354" t="s">
        <v>76</v>
      </c>
      <c r="AX10" s="362">
        <f t="shared" ref="AX10:AX11" si="17">IF(ISBLANK(AW10),"",IF(AW10="Completa",10,IF(AW10="Incompleta",5,"0")))</f>
        <v>10</v>
      </c>
      <c r="AY10" s="363" t="s">
        <v>75</v>
      </c>
      <c r="AZ10" s="362">
        <f t="shared" ref="AZ10:AZ11" si="18">IF(ISBLANK(AY10),"",IF(AY10="Se Investigan y Resuelven Oportunamente",15,"0"))</f>
        <v>15</v>
      </c>
      <c r="BA10" s="377" t="str">
        <f t="shared" ref="BA10:BA11" si="19">IF(BB10=0,"",IF(BB10&lt;86,"Débil",(IF(BB10&gt;=96,"Fuerte","Moderado"))))</f>
        <v>Fuerte</v>
      </c>
      <c r="BB10" s="92">
        <f t="shared" ref="BB10:BB11" si="20">SUM(AZ10,AX10,AV10,AT10,AR10,AP10,AN10)</f>
        <v>100</v>
      </c>
      <c r="BC10" s="63" t="s">
        <v>54</v>
      </c>
      <c r="BD10" s="142" t="str">
        <f t="shared" ref="BD10:BD11" si="21">IF(ISBLANK(BC10),"",(IF(BC10="El control no se ejecuta por parte del responsable","Débil",(IF(BC10="El control se ejecuta de manera consistente por parte del responsable","Fuerte","Moderado")))))</f>
        <v>Fuerte</v>
      </c>
      <c r="BE10" s="91" t="str">
        <f>IF(BA10="","",(IF(BD10="Débil","Débil",IF(BD10="Moderado","Moderado",IF(BA10="Débil","Débil","Fuerte")))))</f>
        <v>Fuerte</v>
      </c>
      <c r="BF10" s="108">
        <f>IF(BD10="","",(IF(BD10="Fuerte",2,IF(BD10="Moderado",1,0))))</f>
        <v>2</v>
      </c>
      <c r="BG10" s="575">
        <f>IFERROR(ROUND(AVERAGE(BF10:BF11),0),0)</f>
        <v>2</v>
      </c>
      <c r="BH10" s="588">
        <f>IF(BI10="CASI SIEMPRE",5,IF(BI10="PROBABLE",4,IF(BI10="POSIBLE",3,IF(BI10="IMPROBABLE",2,IF(BI10="RARA VEZ",1,0)))))</f>
        <v>1</v>
      </c>
      <c r="BI10" s="848" t="str">
        <f>IF(BG10=2,IF(N10="CASI SIEMPRE","POSIBLE",IF(N10="PROBABLE","IMPROBABLE","RARA VEZ")),IF(BG10=1,IF(N10="CASI SEGURO","PROBABLE",IF(N10="PROBABLE","POSIBLE",IF(N10="POSIBLE","IMPROBABLE","RARA VEZ"))),IF(BG10=0,N10,0)))</f>
        <v>RARA VEZ</v>
      </c>
      <c r="BJ10" s="109">
        <f>IF(BK10="CATASTRÓFICO",5,IF(BK10="MAYOR",4,IF(BK10="MODERADO",3,0)))</f>
        <v>4</v>
      </c>
      <c r="BK10" s="849" t="str">
        <f>AI10</f>
        <v>MAYOR</v>
      </c>
      <c r="BL10" s="850">
        <f>IF(BJ10*BH10=12,IF(BI10="PROBABLE","12A","12M"),BH10*BJ10)</f>
        <v>4</v>
      </c>
      <c r="BM10" s="838" t="str">
        <f>IF(BL10=0,"",IF(BI10="CASI SIEMPRE","EXTREMO",IF(BK10="CATASTRÓFICO","EXTREMO",IF(BL10="12M","EXTREMO",IF(BL10="12A","ALTO",IF(BL10=4,"ALTO",IF(BL10=8,"ALTO",IF(BL10=9,"ALTO",IF(BL10=6,"MODERADO",IF(BL10=3,"MODERADO","EXTREMO"))))))))))</f>
        <v>ALTO</v>
      </c>
      <c r="BN10" s="483"/>
      <c r="BO10" s="30"/>
      <c r="BP10" s="23"/>
      <c r="BQ10" s="351"/>
      <c r="BR10" s="358">
        <v>0</v>
      </c>
      <c r="BS10" s="358">
        <v>0</v>
      </c>
      <c r="BT10" s="358">
        <v>0</v>
      </c>
      <c r="BU10" s="358">
        <v>0</v>
      </c>
      <c r="BV10" s="356"/>
      <c r="MK10" s="8" t="s">
        <v>85</v>
      </c>
      <c r="MM10" s="75" t="s">
        <v>86</v>
      </c>
      <c r="MN10" s="8" t="s">
        <v>87</v>
      </c>
      <c r="MO10" s="8" t="s">
        <v>88</v>
      </c>
      <c r="MP10" s="8" t="s">
        <v>89</v>
      </c>
      <c r="MQ10" s="8" t="s">
        <v>90</v>
      </c>
      <c r="MR10" s="8" t="s">
        <v>91</v>
      </c>
    </row>
    <row r="11" spans="1:358" s="8" customFormat="1" ht="72.75" customHeight="1" x14ac:dyDescent="0.2">
      <c r="A11" s="771"/>
      <c r="B11" s="741"/>
      <c r="C11" s="741"/>
      <c r="D11" s="312" t="s">
        <v>301</v>
      </c>
      <c r="E11" s="846"/>
      <c r="F11" s="530"/>
      <c r="G11" s="530"/>
      <c r="H11" s="669"/>
      <c r="I11" s="607"/>
      <c r="J11" s="607"/>
      <c r="K11" s="607"/>
      <c r="L11" s="776"/>
      <c r="M11" s="844"/>
      <c r="N11" s="687"/>
      <c r="O11" s="669"/>
      <c r="P11" s="607"/>
      <c r="Q11" s="607"/>
      <c r="R11" s="607"/>
      <c r="S11" s="607"/>
      <c r="T11" s="607"/>
      <c r="U11" s="607"/>
      <c r="V11" s="607"/>
      <c r="W11" s="607"/>
      <c r="X11" s="607"/>
      <c r="Y11" s="607"/>
      <c r="Z11" s="607"/>
      <c r="AA11" s="607"/>
      <c r="AB11" s="607"/>
      <c r="AC11" s="607"/>
      <c r="AD11" s="607"/>
      <c r="AE11" s="607"/>
      <c r="AF11" s="607"/>
      <c r="AG11" s="776"/>
      <c r="AH11" s="609"/>
      <c r="AI11" s="687"/>
      <c r="AJ11" s="785"/>
      <c r="AK11" s="593"/>
      <c r="AL11" s="314" t="s">
        <v>302</v>
      </c>
      <c r="AM11" s="354" t="s">
        <v>71</v>
      </c>
      <c r="AN11" s="362">
        <f t="shared" si="12"/>
        <v>15</v>
      </c>
      <c r="AO11" s="354" t="s">
        <v>84</v>
      </c>
      <c r="AP11" s="362">
        <f t="shared" si="13"/>
        <v>15</v>
      </c>
      <c r="AQ11" s="354" t="s">
        <v>72</v>
      </c>
      <c r="AR11" s="362">
        <f t="shared" si="14"/>
        <v>15</v>
      </c>
      <c r="AS11" s="354" t="s">
        <v>73</v>
      </c>
      <c r="AT11" s="362">
        <f t="shared" ref="AT11" si="22">IF(ISBLANK(AS11),"",IF(AS11="Prevenir",15,IF(AS11="Detectar",10,"0")))</f>
        <v>15</v>
      </c>
      <c r="AU11" s="354" t="s">
        <v>74</v>
      </c>
      <c r="AV11" s="362">
        <f t="shared" si="16"/>
        <v>15</v>
      </c>
      <c r="AW11" s="354" t="s">
        <v>76</v>
      </c>
      <c r="AX11" s="362">
        <f t="shared" si="17"/>
        <v>10</v>
      </c>
      <c r="AY11" s="363" t="s">
        <v>75</v>
      </c>
      <c r="AZ11" s="362">
        <f t="shared" si="18"/>
        <v>15</v>
      </c>
      <c r="BA11" s="387" t="str">
        <f t="shared" si="19"/>
        <v>Fuerte</v>
      </c>
      <c r="BB11" s="141">
        <f t="shared" si="20"/>
        <v>100</v>
      </c>
      <c r="BC11" s="63" t="s">
        <v>54</v>
      </c>
      <c r="BD11" s="142" t="str">
        <f t="shared" si="21"/>
        <v>Fuerte</v>
      </c>
      <c r="BE11" s="140" t="str">
        <f t="shared" ref="BE11" si="23">IF(BA11="","",(IF(BD11="Débil","Débil",IF(BD11="Moderado","Moderado",IF(BA11="Débil","Débil","Fuerte")))))</f>
        <v>Fuerte</v>
      </c>
      <c r="BF11" s="143">
        <f t="shared" ref="BF11" si="24">IF(BD11="","",(IF(BD11="Fuerte",2,IF(BD11="Moderado",1,0))))</f>
        <v>2</v>
      </c>
      <c r="BG11" s="576"/>
      <c r="BH11" s="847"/>
      <c r="BI11" s="446"/>
      <c r="BJ11" s="109"/>
      <c r="BK11" s="448"/>
      <c r="BL11" s="851"/>
      <c r="BM11" s="450"/>
      <c r="BN11" s="484"/>
      <c r="BO11" s="64"/>
      <c r="BP11" s="65"/>
      <c r="BQ11" s="350"/>
      <c r="BR11" s="338">
        <v>0</v>
      </c>
      <c r="BS11" s="338">
        <v>0</v>
      </c>
      <c r="BT11" s="338">
        <v>0</v>
      </c>
      <c r="BU11" s="338">
        <v>0</v>
      </c>
      <c r="BV11" s="338"/>
      <c r="MM11" s="8" t="s">
        <v>84</v>
      </c>
      <c r="MO11" s="8" t="s">
        <v>139</v>
      </c>
      <c r="MR11" s="8" t="s">
        <v>140</v>
      </c>
    </row>
    <row r="12" spans="1:358" x14ac:dyDescent="0.2">
      <c r="E12" s="245"/>
      <c r="BR12" s="339">
        <f>AVERAGE(BR8:BR11)</f>
        <v>0</v>
      </c>
      <c r="BS12" s="339">
        <f t="shared" ref="BS12:BU12" si="25">AVERAGE(BS8:BS11)</f>
        <v>0</v>
      </c>
      <c r="BT12" s="339">
        <f t="shared" si="25"/>
        <v>0</v>
      </c>
      <c r="BU12" s="339">
        <f t="shared" si="25"/>
        <v>0</v>
      </c>
      <c r="BV12" s="339"/>
    </row>
    <row r="13" spans="1:358" x14ac:dyDescent="0.2">
      <c r="E13" s="245"/>
    </row>
  </sheetData>
  <protectedRanges>
    <protectedRange sqref="BR11:BU11" name="Rango1_2_2"/>
    <protectedRange sqref="BR8:BU10" name="Rango1_2_1_1_1"/>
  </protectedRanges>
  <mergeCells count="132">
    <mergeCell ref="BU6:BU7"/>
    <mergeCell ref="BR4:BV5"/>
    <mergeCell ref="BR6:BR7"/>
    <mergeCell ref="BS6:BS7"/>
    <mergeCell ref="BT6:BT7"/>
    <mergeCell ref="BV6:BV7"/>
    <mergeCell ref="A1:C3"/>
    <mergeCell ref="BH6:BI7"/>
    <mergeCell ref="BJ6:BK7"/>
    <mergeCell ref="BP6:BP7"/>
    <mergeCell ref="BQ6:BQ7"/>
    <mergeCell ref="AM7:AN7"/>
    <mergeCell ref="AO7:AP7"/>
    <mergeCell ref="AQ7:AR7"/>
    <mergeCell ref="A4:G5"/>
    <mergeCell ref="H4:BM4"/>
    <mergeCell ref="BN4:BQ5"/>
    <mergeCell ref="H5:AK5"/>
    <mergeCell ref="AL5:BM5"/>
    <mergeCell ref="BE6:BG7"/>
    <mergeCell ref="BL6:BM7"/>
    <mergeCell ref="BN6:BN7"/>
    <mergeCell ref="BO6:BO7"/>
    <mergeCell ref="A6:A7"/>
    <mergeCell ref="B6:B7"/>
    <mergeCell ref="D6:D7"/>
    <mergeCell ref="BC6:BD7"/>
    <mergeCell ref="BA6:BB7"/>
    <mergeCell ref="AS7:AT7"/>
    <mergeCell ref="C6:C7"/>
    <mergeCell ref="S8:S9"/>
    <mergeCell ref="T8:T9"/>
    <mergeCell ref="E6:E7"/>
    <mergeCell ref="F6:F7"/>
    <mergeCell ref="G6:G7"/>
    <mergeCell ref="H6:L6"/>
    <mergeCell ref="M6:N6"/>
    <mergeCell ref="O6:AG6"/>
    <mergeCell ref="AL6:AL7"/>
    <mergeCell ref="AC8:AC9"/>
    <mergeCell ref="AA8:AA9"/>
    <mergeCell ref="AB8:AB9"/>
    <mergeCell ref="U8:U9"/>
    <mergeCell ref="AH6:AI6"/>
    <mergeCell ref="AJ6:AK7"/>
    <mergeCell ref="AK8:AK9"/>
    <mergeCell ref="K8:K9"/>
    <mergeCell ref="L8:L9"/>
    <mergeCell ref="M8:M9"/>
    <mergeCell ref="N8:N9"/>
    <mergeCell ref="F10:F11"/>
    <mergeCell ref="G10:G11"/>
    <mergeCell ref="I10:I11"/>
    <mergeCell ref="J10:J11"/>
    <mergeCell ref="E8:E9"/>
    <mergeCell ref="F8:F9"/>
    <mergeCell ref="G8:G9"/>
    <mergeCell ref="H8:H9"/>
    <mergeCell ref="H10:H11"/>
    <mergeCell ref="BN10:BN11"/>
    <mergeCell ref="AI10:AI11"/>
    <mergeCell ref="AJ10:AJ11"/>
    <mergeCell ref="AK10:AK11"/>
    <mergeCell ref="BI10:BI11"/>
    <mergeCell ref="BK10:BK11"/>
    <mergeCell ref="BL10:BL11"/>
    <mergeCell ref="BH10:BH11"/>
    <mergeCell ref="K10:K11"/>
    <mergeCell ref="W10:W11"/>
    <mergeCell ref="AD10:AD11"/>
    <mergeCell ref="X10:X11"/>
    <mergeCell ref="O10:O11"/>
    <mergeCell ref="AF10:AF11"/>
    <mergeCell ref="BN8:BN9"/>
    <mergeCell ref="BH8:BH9"/>
    <mergeCell ref="BI8:BI9"/>
    <mergeCell ref="BK8:BK9"/>
    <mergeCell ref="BL8:BL9"/>
    <mergeCell ref="BM8:BM9"/>
    <mergeCell ref="AG8:AG9"/>
    <mergeCell ref="AH8:AH9"/>
    <mergeCell ref="AI8:AI9"/>
    <mergeCell ref="AJ8:AJ9"/>
    <mergeCell ref="BJ8:BJ9"/>
    <mergeCell ref="A10:A11"/>
    <mergeCell ref="A8:A9"/>
    <mergeCell ref="Y8:Y9"/>
    <mergeCell ref="Z8:Z9"/>
    <mergeCell ref="AF8:AF9"/>
    <mergeCell ref="C8:C11"/>
    <mergeCell ref="V8:V9"/>
    <mergeCell ref="W8:W9"/>
    <mergeCell ref="AC10:AC11"/>
    <mergeCell ref="L10:L11"/>
    <mergeCell ref="M10:M11"/>
    <mergeCell ref="N10:N11"/>
    <mergeCell ref="S10:S11"/>
    <mergeCell ref="T10:T11"/>
    <mergeCell ref="U10:U11"/>
    <mergeCell ref="V10:V11"/>
    <mergeCell ref="B8:B11"/>
    <mergeCell ref="O8:O9"/>
    <mergeCell ref="P8:P9"/>
    <mergeCell ref="Q8:Q9"/>
    <mergeCell ref="R8:R9"/>
    <mergeCell ref="I8:I9"/>
    <mergeCell ref="J8:J9"/>
    <mergeCell ref="E10:E11"/>
    <mergeCell ref="BJ1:BM1"/>
    <mergeCell ref="BJ2:BM2"/>
    <mergeCell ref="BJ3:BM3"/>
    <mergeCell ref="X8:X9"/>
    <mergeCell ref="AA10:AA11"/>
    <mergeCell ref="AB10:AB11"/>
    <mergeCell ref="AD8:AD9"/>
    <mergeCell ref="AE8:AE9"/>
    <mergeCell ref="Z10:Z11"/>
    <mergeCell ref="BG10:BG11"/>
    <mergeCell ref="BM10:BM11"/>
    <mergeCell ref="BG8:BG9"/>
    <mergeCell ref="AG10:AG11"/>
    <mergeCell ref="AH10:AH11"/>
    <mergeCell ref="Y10:Y11"/>
    <mergeCell ref="AM6:AZ6"/>
    <mergeCell ref="D1:BI3"/>
    <mergeCell ref="AU7:AV7"/>
    <mergeCell ref="AW7:AX7"/>
    <mergeCell ref="AY7:AZ7"/>
    <mergeCell ref="P10:P11"/>
    <mergeCell ref="Q10:Q11"/>
    <mergeCell ref="R10:R11"/>
    <mergeCell ref="AE10:AE11"/>
  </mergeCells>
  <conditionalFormatting sqref="M8">
    <cfRule type="cellIs" dxfId="199" priority="1052" operator="equal">
      <formula>5</formula>
    </cfRule>
    <cfRule type="cellIs" dxfId="198" priority="1053" operator="equal">
      <formula>4</formula>
    </cfRule>
    <cfRule type="cellIs" dxfId="197" priority="1054" operator="equal">
      <formula>3</formula>
    </cfRule>
    <cfRule type="cellIs" dxfId="196" priority="1055" operator="equal">
      <formula>2</formula>
    </cfRule>
    <cfRule type="cellIs" dxfId="195" priority="1056" operator="equal">
      <formula>1</formula>
    </cfRule>
  </conditionalFormatting>
  <conditionalFormatting sqref="M10">
    <cfRule type="cellIs" dxfId="194" priority="415" operator="equal">
      <formula>5</formula>
    </cfRule>
    <cfRule type="cellIs" dxfId="193" priority="416" operator="equal">
      <formula>4</formula>
    </cfRule>
    <cfRule type="cellIs" dxfId="192" priority="417" operator="equal">
      <formula>3</formula>
    </cfRule>
    <cfRule type="cellIs" dxfId="191" priority="418" operator="equal">
      <formula>2</formula>
    </cfRule>
    <cfRule type="cellIs" dxfId="190" priority="419" operator="equal">
      <formula>1</formula>
    </cfRule>
  </conditionalFormatting>
  <conditionalFormatting sqref="N8">
    <cfRule type="cellIs" dxfId="189" priority="1057" operator="equal">
      <formula>"CASI SIEMPRE"</formula>
    </cfRule>
    <cfRule type="cellIs" dxfId="188" priority="1058" operator="equal">
      <formula>"PROBABLE"</formula>
    </cfRule>
    <cfRule type="cellIs" dxfId="187" priority="1059" operator="equal">
      <formula>"POSIBLE"</formula>
    </cfRule>
    <cfRule type="cellIs" dxfId="186" priority="1060" operator="equal">
      <formula>"RARA VEZ"</formula>
    </cfRule>
    <cfRule type="cellIs" dxfId="185" priority="1061" operator="equal">
      <formula>"IMPROBABLE"</formula>
    </cfRule>
  </conditionalFormatting>
  <conditionalFormatting sqref="N10">
    <cfRule type="cellIs" dxfId="184" priority="420" operator="equal">
      <formula>"CASI SIEMPRE"</formula>
    </cfRule>
    <cfRule type="cellIs" dxfId="183" priority="421" operator="equal">
      <formula>"PROBABLE"</formula>
    </cfRule>
    <cfRule type="cellIs" dxfId="182" priority="422" operator="equal">
      <formula>"POSIBLE"</formula>
    </cfRule>
    <cfRule type="cellIs" dxfId="181" priority="423" operator="equal">
      <formula>"RARA VEZ"</formula>
    </cfRule>
    <cfRule type="cellIs" dxfId="180" priority="424" operator="equal">
      <formula>"IMPROBABLE"</formula>
    </cfRule>
  </conditionalFormatting>
  <conditionalFormatting sqref="AH8">
    <cfRule type="cellIs" dxfId="179" priority="1046" operator="greaterThanOrEqual">
      <formula>12</formula>
    </cfRule>
    <cfRule type="cellIs" dxfId="178" priority="1047" operator="between">
      <formula>6</formula>
      <formula>11</formula>
    </cfRule>
    <cfRule type="cellIs" dxfId="177" priority="1051" operator="between">
      <formula>1</formula>
      <formula>5</formula>
    </cfRule>
  </conditionalFormatting>
  <conditionalFormatting sqref="AH10">
    <cfRule type="cellIs" dxfId="176" priority="409" operator="greaterThanOrEqual">
      <formula>12</formula>
    </cfRule>
    <cfRule type="cellIs" dxfId="175" priority="410" operator="between">
      <formula>6</formula>
      <formula>11</formula>
    </cfRule>
    <cfRule type="cellIs" dxfId="174" priority="414" operator="between">
      <formula>1</formula>
      <formula>5</formula>
    </cfRule>
  </conditionalFormatting>
  <conditionalFormatting sqref="AI8">
    <cfRule type="cellIs" dxfId="173" priority="1048" operator="equal">
      <formula>"CATASTRÓFICO"</formula>
    </cfRule>
    <cfRule type="cellIs" dxfId="172" priority="1049" operator="equal">
      <formula>"MAYOR"</formula>
    </cfRule>
    <cfRule type="cellIs" dxfId="171" priority="1050" operator="equal">
      <formula>"MODERADO"</formula>
    </cfRule>
  </conditionalFormatting>
  <conditionalFormatting sqref="AI10">
    <cfRule type="cellIs" dxfId="170" priority="411" operator="equal">
      <formula>"CATASTRÓFICO"</formula>
    </cfRule>
    <cfRule type="cellIs" dxfId="169" priority="412" operator="equal">
      <formula>"MAYOR"</formula>
    </cfRule>
    <cfRule type="cellIs" dxfId="168" priority="413" operator="equal">
      <formula>"MODERADO"</formula>
    </cfRule>
  </conditionalFormatting>
  <conditionalFormatting sqref="AK8">
    <cfRule type="cellIs" dxfId="167" priority="679" operator="equal">
      <formula>"EXTREMO"</formula>
    </cfRule>
    <cfRule type="cellIs" dxfId="166" priority="680" operator="equal">
      <formula>"MODERADO"</formula>
    </cfRule>
    <cfRule type="cellIs" dxfId="165" priority="681" operator="equal">
      <formula>"ALTO"</formula>
    </cfRule>
  </conditionalFormatting>
  <conditionalFormatting sqref="AK10">
    <cfRule type="cellIs" dxfId="164" priority="315" operator="equal">
      <formula>"EXTREMO"</formula>
    </cfRule>
    <cfRule type="cellIs" dxfId="163" priority="316" operator="equal">
      <formula>"MODERADO"</formula>
    </cfRule>
    <cfRule type="cellIs" dxfId="162" priority="317" operator="equal">
      <formula>"ALTO"</formula>
    </cfRule>
  </conditionalFormatting>
  <conditionalFormatting sqref="AN8:AN11 AP8:AP11 AR8:AR11 AT8:AT11 AV8:AV11 AZ8:AZ11">
    <cfRule type="cellIs" priority="59" operator="equal">
      <formula>""""""</formula>
    </cfRule>
    <cfRule type="cellIs" dxfId="161" priority="60" stopIfTrue="1" operator="equal">
      <formula>10</formula>
    </cfRule>
    <cfRule type="cellIs" dxfId="160" priority="61" operator="equal">
      <formula>"0"</formula>
    </cfRule>
    <cfRule type="cellIs" dxfId="159" priority="62" stopIfTrue="1" operator="equal">
      <formula>15</formula>
    </cfRule>
  </conditionalFormatting>
  <conditionalFormatting sqref="AX8:AX11">
    <cfRule type="cellIs" priority="10" operator="equal">
      <formula>""""""</formula>
    </cfRule>
    <cfRule type="cellIs" dxfId="158" priority="349" stopIfTrue="1" operator="equal">
      <formula>5</formula>
    </cfRule>
    <cfRule type="cellIs" dxfId="157" priority="350" operator="equal">
      <formula>"0"</formula>
    </cfRule>
    <cfRule type="cellIs" dxfId="156" priority="351" stopIfTrue="1" operator="equal">
      <formula>10</formula>
    </cfRule>
  </conditionalFormatting>
  <conditionalFormatting sqref="BA8:BA11 BD8:BD11">
    <cfRule type="cellIs" dxfId="155" priority="72" operator="equal">
      <formula>"DÉBIL"</formula>
    </cfRule>
    <cfRule type="cellIs" dxfId="154" priority="73" operator="equal">
      <formula>"MODERADO"</formula>
    </cfRule>
    <cfRule type="cellIs" dxfId="153" priority="74" operator="equal">
      <formula>"FUERTE"</formula>
    </cfRule>
  </conditionalFormatting>
  <conditionalFormatting sqref="BB8:BC11">
    <cfRule type="cellIs" dxfId="152" priority="69" operator="greaterThanOrEqual">
      <formula>96</formula>
    </cfRule>
    <cfRule type="cellIs" dxfId="151" priority="70" operator="between">
      <formula>86</formula>
      <formula>95</formula>
    </cfRule>
    <cfRule type="cellIs" dxfId="150" priority="71" operator="between">
      <formula>0</formula>
      <formula>85</formula>
    </cfRule>
  </conditionalFormatting>
  <conditionalFormatting sqref="BE9:BF9">
    <cfRule type="cellIs" dxfId="149" priority="792" operator="equal">
      <formula>"DÉBIL"</formula>
    </cfRule>
    <cfRule type="cellIs" dxfId="148" priority="793" operator="equal">
      <formula>"MODERADO"</formula>
    </cfRule>
    <cfRule type="cellIs" dxfId="147" priority="794" operator="equal">
      <formula>"FUERTE"</formula>
    </cfRule>
  </conditionalFormatting>
  <conditionalFormatting sqref="BE11:BF11">
    <cfRule type="cellIs" dxfId="146" priority="39" operator="equal">
      <formula>"DÉBIL"</formula>
    </cfRule>
    <cfRule type="cellIs" dxfId="145" priority="40" operator="equal">
      <formula>"MODERADO"</formula>
    </cfRule>
    <cfRule type="cellIs" dxfId="144" priority="41" operator="equal">
      <formula>"FUERTE"</formula>
    </cfRule>
  </conditionalFormatting>
  <conditionalFormatting sqref="BE8:BH8">
    <cfRule type="cellIs" dxfId="143" priority="976" operator="equal">
      <formula>"DÉBIL"</formula>
    </cfRule>
    <cfRule type="cellIs" dxfId="142" priority="977" operator="equal">
      <formula>"MODERADO"</formula>
    </cfRule>
    <cfRule type="cellIs" dxfId="141" priority="978" operator="equal">
      <formula>"FUERTE"</formula>
    </cfRule>
  </conditionalFormatting>
  <conditionalFormatting sqref="BE10:BH10">
    <cfRule type="cellIs" dxfId="140" priority="309" operator="equal">
      <formula>"DÉBIL"</formula>
    </cfRule>
    <cfRule type="cellIs" dxfId="139" priority="310" operator="equal">
      <formula>"MODERADO"</formula>
    </cfRule>
    <cfRule type="cellIs" dxfId="138" priority="311" operator="equal">
      <formula>"FUERTE"</formula>
    </cfRule>
  </conditionalFormatting>
  <conditionalFormatting sqref="BI8">
    <cfRule type="cellIs" dxfId="137" priority="965" operator="equal">
      <formula>"CASI SIEMPRE"</formula>
    </cfRule>
    <cfRule type="cellIs" dxfId="136" priority="966" operator="equal">
      <formula>"PROBABLE"</formula>
    </cfRule>
    <cfRule type="cellIs" dxfId="135" priority="967" operator="equal">
      <formula>"POSIBLE"</formula>
    </cfRule>
    <cfRule type="cellIs" dxfId="134" priority="968" operator="equal">
      <formula>"RARA VEZ"</formula>
    </cfRule>
    <cfRule type="cellIs" dxfId="133" priority="969" operator="equal">
      <formula>"IMPROBABLE"</formula>
    </cfRule>
  </conditionalFormatting>
  <conditionalFormatting sqref="BI10">
    <cfRule type="cellIs" dxfId="132" priority="352" operator="equal">
      <formula>"CASI SIEMPRE"</formula>
    </cfRule>
    <cfRule type="cellIs" dxfId="131" priority="353" operator="equal">
      <formula>"PROBABLE"</formula>
    </cfRule>
    <cfRule type="cellIs" dxfId="130" priority="354" operator="equal">
      <formula>"POSIBLE"</formula>
    </cfRule>
    <cfRule type="cellIs" dxfId="129" priority="355" operator="equal">
      <formula>"RARA VEZ"</formula>
    </cfRule>
    <cfRule type="cellIs" dxfId="128" priority="356" operator="equal">
      <formula>"IMPROBABLE"</formula>
    </cfRule>
  </conditionalFormatting>
  <conditionalFormatting sqref="BJ8">
    <cfRule type="cellIs" dxfId="127" priority="771" operator="equal">
      <formula>"DÉBIL"</formula>
    </cfRule>
    <cfRule type="cellIs" dxfId="126" priority="772" operator="equal">
      <formula>"MODERADO"</formula>
    </cfRule>
    <cfRule type="cellIs" dxfId="125" priority="773" operator="equal">
      <formula>"FUERTE"</formula>
    </cfRule>
  </conditionalFormatting>
  <conditionalFormatting sqref="BJ10">
    <cfRule type="cellIs" dxfId="124" priority="318" operator="equal">
      <formula>"DÉBIL"</formula>
    </cfRule>
    <cfRule type="cellIs" dxfId="123" priority="319" operator="equal">
      <formula>"MODERADO"</formula>
    </cfRule>
    <cfRule type="cellIs" dxfId="122" priority="320" operator="equal">
      <formula>"FUERTE"</formula>
    </cfRule>
  </conditionalFormatting>
  <conditionalFormatting sqref="BK8">
    <cfRule type="cellIs" dxfId="121" priority="667" operator="equal">
      <formula>"CATASTRÓFICO"</formula>
    </cfRule>
    <cfRule type="cellIs" dxfId="120" priority="668" operator="equal">
      <formula>"MAYOR"</formula>
    </cfRule>
    <cfRule type="cellIs" dxfId="119" priority="669" operator="equal">
      <formula>"MODERADO"</formula>
    </cfRule>
  </conditionalFormatting>
  <conditionalFormatting sqref="BK10">
    <cfRule type="cellIs" dxfId="118" priority="312" operator="equal">
      <formula>"CATASTRÓFICO"</formula>
    </cfRule>
    <cfRule type="cellIs" dxfId="117" priority="313" operator="equal">
      <formula>"MAYOR"</formula>
    </cfRule>
    <cfRule type="cellIs" dxfId="116" priority="314" operator="equal">
      <formula>"MODERADO"</formula>
    </cfRule>
  </conditionalFormatting>
  <conditionalFormatting sqref="BL8">
    <cfRule type="cellIs" dxfId="115" priority="970" operator="equal">
      <formula>"DÉBIL"</formula>
    </cfRule>
    <cfRule type="cellIs" dxfId="114" priority="971" operator="equal">
      <formula>"MODERADO"</formula>
    </cfRule>
    <cfRule type="cellIs" dxfId="113" priority="972" operator="equal">
      <formula>"FUERTE"</formula>
    </cfRule>
  </conditionalFormatting>
  <conditionalFormatting sqref="BL10">
    <cfRule type="cellIs" dxfId="112" priority="357" operator="equal">
      <formula>"DÉBIL"</formula>
    </cfRule>
    <cfRule type="cellIs" dxfId="111" priority="358" operator="equal">
      <formula>"MODERADO"</formula>
    </cfRule>
    <cfRule type="cellIs" dxfId="110" priority="359" operator="equal">
      <formula>"FUERTE"</formula>
    </cfRule>
  </conditionalFormatting>
  <conditionalFormatting sqref="BM8">
    <cfRule type="cellIs" dxfId="109" priority="973" operator="equal">
      <formula>"EXTREMO"</formula>
    </cfRule>
    <cfRule type="cellIs" dxfId="108" priority="974" operator="equal">
      <formula>"MODERADO"</formula>
    </cfRule>
    <cfRule type="cellIs" dxfId="107" priority="975" operator="equal">
      <formula>"ALTO"</formula>
    </cfRule>
  </conditionalFormatting>
  <conditionalFormatting sqref="BM10">
    <cfRule type="cellIs" dxfId="106" priority="360" operator="equal">
      <formula>"EXTREMO"</formula>
    </cfRule>
    <cfRule type="cellIs" dxfId="105" priority="361" operator="equal">
      <formula>"MODERADO"</formula>
    </cfRule>
    <cfRule type="cellIs" dxfId="104" priority="362" operator="equal">
      <formula>"ALTO"</formula>
    </cfRule>
  </conditionalFormatting>
  <dataValidations count="11">
    <dataValidation type="list" allowBlank="1" showInputMessage="1" showErrorMessage="1" errorTitle="ERROR" error="NO ADMITE VALOR DIFERENTE AL DE LA LISTA DESPLEGABLE (X)" sqref="P8:Q8 AG10 R8:AF11 AG8 P10:Q10" xr:uid="{592C88BB-055C-4867-802C-14C51A4B773C}">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8 H10:L10" xr:uid="{D04EF7B2-2B2A-47E9-BF20-D9DFA72EAD76}">
      <formula1>$MS$6</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 O10" xr:uid="{1E6655AF-20A6-47F6-BA4A-40799563811B}">
      <formula1>$MS$6</formula1>
    </dataValidation>
    <dataValidation type="list" allowBlank="1" showInputMessage="1" showErrorMessage="1" sqref="AM8:AM11" xr:uid="{BF623BAD-BC54-47F5-9F98-5CD2C70A68D3}">
      <formula1>$MM$7:$MM$8</formula1>
    </dataValidation>
    <dataValidation type="list" allowBlank="1" showInputMessage="1" showErrorMessage="1" sqref="AO8:AO11" xr:uid="{5E57FB78-2B86-40E3-AC08-1700DD1106CA}">
      <formula1>$MM$9:$MM$10</formula1>
    </dataValidation>
    <dataValidation type="list" allowBlank="1" showInputMessage="1" showErrorMessage="1" sqref="AQ8:AQ11" xr:uid="{CEBF6BBE-C04E-4FCB-B8FE-A2D2CE4FBDD6}">
      <formula1>$MN$7:$MN$8</formula1>
    </dataValidation>
    <dataValidation type="list" allowBlank="1" showInputMessage="1" showErrorMessage="1" sqref="AS8:AS11" xr:uid="{538DEA92-BE48-4F16-9BBF-B01E6CC1EC45}">
      <formula1>$MO$7:$MO$9</formula1>
    </dataValidation>
    <dataValidation type="list" allowBlank="1" showInputMessage="1" showErrorMessage="1" sqref="AU8:AU11" xr:uid="{1275EE92-0FF9-4090-ABEB-584F5EFBFD19}">
      <formula1>$MP$7:$MP$8</formula1>
    </dataValidation>
    <dataValidation type="list" allowBlank="1" showInputMessage="1" showErrorMessage="1" sqref="AY8:AY11" xr:uid="{E2FF468A-F338-469A-B1ED-3DAC4DF47B4E}">
      <formula1>$MQ$7:$MQ$8</formula1>
    </dataValidation>
    <dataValidation type="list" allowBlank="1" showInputMessage="1" showErrorMessage="1" sqref="AW8:AW11" xr:uid="{BA70CC74-EAE7-4C03-AC5A-133F5B1F4C66}">
      <formula1>$MR$7:$MR$9</formula1>
    </dataValidation>
    <dataValidation type="list" allowBlank="1" showInputMessage="1" showErrorMessage="1" sqref="BC8:BC11" xr:uid="{8B30653A-902C-421D-9661-407FA0AA2D38}">
      <formula1>$MK$6:$MK$8</formula1>
    </dataValidation>
  </dataValidations>
  <pageMargins left="0.7" right="0.7" top="0.75" bottom="0.75" header="0.3" footer="0.3"/>
  <pageSetup orientation="portrait"/>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B6455-B9EC-48F2-A2D7-7C7E684C109A}">
  <dimension ref="A1:MT17"/>
  <sheetViews>
    <sheetView topLeftCell="E1" zoomScale="98" zoomScaleNormal="98" workbookViewId="0">
      <selection activeCell="A4" sqref="A4:G5"/>
    </sheetView>
  </sheetViews>
  <sheetFormatPr baseColWidth="10" defaultColWidth="11.5" defaultRowHeight="15" x14ac:dyDescent="0.2"/>
  <cols>
    <col min="1" max="1" width="4" style="19" customWidth="1"/>
    <col min="2" max="2" width="16.6640625" style="7" customWidth="1"/>
    <col min="3" max="3" width="27.5" style="7" customWidth="1"/>
    <col min="4" max="4" width="45.33203125" style="7" customWidth="1"/>
    <col min="5" max="5" width="43.5" style="7" customWidth="1"/>
    <col min="6" max="6" width="15.5" style="19" customWidth="1"/>
    <col min="7" max="7" width="30.5" style="7" customWidth="1"/>
    <col min="8" max="10" width="5" style="7" hidden="1" customWidth="1"/>
    <col min="11" max="11" width="4.5" style="7" hidden="1" customWidth="1"/>
    <col min="12" max="12" width="5.5" style="7" hidden="1" customWidth="1"/>
    <col min="13" max="13" width="6" style="130" customWidth="1"/>
    <col min="14" max="14" width="16.5" style="131" customWidth="1"/>
    <col min="15" max="33" width="5" style="19" hidden="1" customWidth="1"/>
    <col min="34" max="34" width="6.1640625" style="134" customWidth="1"/>
    <col min="35" max="35" width="16.33203125" style="131" bestFit="1" customWidth="1"/>
    <col min="36" max="36" width="5.83203125" style="79"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customWidth="1"/>
    <col min="54" max="54" width="4.5" style="136" hidden="1" customWidth="1"/>
    <col min="55" max="55" width="20.1640625" style="22" hidden="1" customWidth="1"/>
    <col min="56" max="56" width="9.5" style="79" customWidth="1"/>
    <col min="57" max="57" width="13" style="79" customWidth="1"/>
    <col min="58" max="58" width="13" style="79" hidden="1" customWidth="1"/>
    <col min="59" max="59" width="11.33203125" style="79" hidden="1" customWidth="1"/>
    <col min="60" max="60" width="6.6640625" style="79" hidden="1" customWidth="1"/>
    <col min="61" max="61" width="12.5" style="136" customWidth="1"/>
    <col min="62" max="62" width="4.83203125" style="79" hidden="1" customWidth="1"/>
    <col min="63" max="63" width="12.83203125" style="79" customWidth="1"/>
    <col min="64" max="64" width="10.1640625" style="78" hidden="1" customWidth="1"/>
    <col min="65" max="65" width="21.33203125" style="79" customWidth="1"/>
    <col min="66" max="66" width="10.1640625" style="19" hidden="1" customWidth="1"/>
    <col min="67" max="67" width="53.6640625" style="7" hidden="1" customWidth="1"/>
    <col min="68" max="68" width="32.83203125" style="19" hidden="1" customWidth="1"/>
    <col min="69" max="69" width="21.5" style="19" hidden="1" customWidth="1"/>
    <col min="70" max="74" width="11.332031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27" customHeight="1" x14ac:dyDescent="0.2">
      <c r="A1" s="885"/>
      <c r="B1" s="498"/>
      <c r="C1" s="498"/>
      <c r="D1" s="886"/>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3"/>
      <c r="BN1" s="423"/>
      <c r="BO1" s="424"/>
      <c r="BP1" s="889" t="s">
        <v>249</v>
      </c>
      <c r="BQ1" s="890"/>
    </row>
    <row r="2" spans="1:358" s="78" customFormat="1" ht="27"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7"/>
      <c r="BP2" s="891" t="s">
        <v>154</v>
      </c>
      <c r="BQ2" s="892"/>
    </row>
    <row r="3" spans="1:358" s="78" customFormat="1" ht="27" customHeight="1" x14ac:dyDescent="0.2">
      <c r="A3" s="887"/>
      <c r="B3" s="537"/>
      <c r="C3" s="537"/>
      <c r="D3" s="888"/>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563"/>
      <c r="BJ3" s="563"/>
      <c r="BK3" s="563"/>
      <c r="BL3" s="563"/>
      <c r="BM3" s="563"/>
      <c r="BN3" s="563"/>
      <c r="BO3" s="564"/>
      <c r="BP3" s="893" t="s">
        <v>21</v>
      </c>
      <c r="BQ3" s="894"/>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ht="141.75" customHeight="1" x14ac:dyDescent="0.2">
      <c r="A8" s="307">
        <v>1</v>
      </c>
      <c r="B8" s="880" t="s">
        <v>16</v>
      </c>
      <c r="C8" s="880" t="s">
        <v>303</v>
      </c>
      <c r="D8" s="299" t="s">
        <v>304</v>
      </c>
      <c r="E8" s="881" t="s">
        <v>305</v>
      </c>
      <c r="F8" s="881" t="s">
        <v>80</v>
      </c>
      <c r="G8" s="881" t="s">
        <v>306</v>
      </c>
      <c r="H8" s="862" t="s">
        <v>307</v>
      </c>
      <c r="I8" s="862"/>
      <c r="J8" s="862" t="s">
        <v>307</v>
      </c>
      <c r="K8" s="862" t="s">
        <v>307</v>
      </c>
      <c r="L8" s="862" t="s">
        <v>61</v>
      </c>
      <c r="M8" s="866">
        <f>IF(L8="X",5,IF(K8="X",4,IF(J8="X",3,IF(I8="X",2,IF(H8="X",1,"0")))))</f>
        <v>5</v>
      </c>
      <c r="N8" s="454" t="str">
        <f>IF(M8=1,"RARA VEZ",IF(M8=2,"IMPROBABLE",IF(M8=3,"POSIBLE",IF(M8=4,"PROBABLE",IF(M8=5,"CASI SIEMPRE","")))))</f>
        <v>CASI SIEMPRE</v>
      </c>
      <c r="O8" s="862"/>
      <c r="P8" s="862" t="s">
        <v>61</v>
      </c>
      <c r="Q8" s="862" t="s">
        <v>61</v>
      </c>
      <c r="R8" s="862"/>
      <c r="S8" s="862" t="s">
        <v>61</v>
      </c>
      <c r="T8" s="862" t="s">
        <v>307</v>
      </c>
      <c r="U8" s="862" t="s">
        <v>307</v>
      </c>
      <c r="V8" s="862" t="s">
        <v>307</v>
      </c>
      <c r="W8" s="862" t="s">
        <v>61</v>
      </c>
      <c r="X8" s="862"/>
      <c r="Y8" s="862"/>
      <c r="Z8" s="862" t="s">
        <v>61</v>
      </c>
      <c r="AA8" s="862"/>
      <c r="AB8" s="862" t="s">
        <v>307</v>
      </c>
      <c r="AC8" s="862" t="s">
        <v>307</v>
      </c>
      <c r="AD8" s="862" t="s">
        <v>307</v>
      </c>
      <c r="AE8" s="862" t="s">
        <v>307</v>
      </c>
      <c r="AF8" s="862" t="s">
        <v>307</v>
      </c>
      <c r="AG8" s="862" t="s">
        <v>307</v>
      </c>
      <c r="AH8" s="858">
        <f>COUNTIF(O8:AG8,"X")</f>
        <v>5</v>
      </c>
      <c r="AI8" s="454" t="str">
        <f>IF(AH8=0,"",(IF(AH8&gt;11,"CATASTRÓFICO",IF(AH8&lt;=5,"MODERADO",IF(12&gt;AH8&gt;5,"MAYOR","")))))</f>
        <v>MODERADO</v>
      </c>
      <c r="AJ8" s="860">
        <f>IF(AI8="CATASTRÓFICO",5*M8,IF(AI8="MAYOR",4*M8,IF(AI8="MODERADO",3*M8,0)))</f>
        <v>15</v>
      </c>
      <c r="AK8" s="453" t="str">
        <f>IF(AJ8=0,"",IF(AJ8="MAYOR","EXTREMO",IF(AI8="CASI SIEMPRE","EXTREMO",IF(AI8="CATASTRÓFICO","EXTREMO",IF(AJ8="12M","EXTREMO",IF(AJ8=4,"ALTO",IF(AJ8=8,"ALTO",IF(AJ8=9,"ALTO",IF(AJ8=6,"MODERADO",IF(AJ8=3,"MODERADO",IF(AJ8=12,IF(AI8="MODERADO","ALTO","EXTREMO"),"EXTREMO")))))))))))</f>
        <v>EXTREMO</v>
      </c>
      <c r="AL8" s="318" t="s">
        <v>308</v>
      </c>
      <c r="AM8" s="237" t="s">
        <v>71</v>
      </c>
      <c r="AN8" s="238">
        <f t="shared" ref="AN8:AN11" si="0">IF(ISBLANK(AM8),"",IF(AM8="Asignado",15,"0"))</f>
        <v>15</v>
      </c>
      <c r="AO8" s="237" t="s">
        <v>84</v>
      </c>
      <c r="AP8" s="238">
        <f t="shared" ref="AP8:AP11" si="1">IF(ISBLANK(AO8),"",IF(AO8="Adecuado",15,"0"))</f>
        <v>15</v>
      </c>
      <c r="AQ8" s="237" t="s">
        <v>72</v>
      </c>
      <c r="AR8" s="238">
        <f t="shared" ref="AR8:AR11" si="2">IF(ISBLANK(AQ8),"",IF(AQ8="Oportuna",15,"0"))</f>
        <v>15</v>
      </c>
      <c r="AS8" s="237" t="s">
        <v>73</v>
      </c>
      <c r="AT8" s="238">
        <f t="shared" ref="AT8:AT11" si="3">IF(ISBLANK(AS8),"",IF(AS8="Prevenir",15,IF(AS8="Detectar",10,"0")))</f>
        <v>15</v>
      </c>
      <c r="AU8" s="237" t="s">
        <v>74</v>
      </c>
      <c r="AV8" s="238">
        <f t="shared" ref="AV8:AV11" si="4">IF(ISBLANK(AU8),"",IF(AU8="Confiable",15,"0"))</f>
        <v>15</v>
      </c>
      <c r="AW8" s="237" t="s">
        <v>76</v>
      </c>
      <c r="AX8" s="238">
        <f t="shared" ref="AX8:AX11" si="5">IF(ISBLANK(AW8),"",IF(AW8="Completa",10,IF(AW8="Incompleta",5,"0")))</f>
        <v>10</v>
      </c>
      <c r="AY8" s="239" t="s">
        <v>75</v>
      </c>
      <c r="AZ8" s="238">
        <f t="shared" ref="AZ8:AZ11" si="6">IF(ISBLANK(AY8),"",IF(AY8="Se Investigan y Resuelven Oportunamente",15,"0"))</f>
        <v>15</v>
      </c>
      <c r="BA8" s="301" t="str">
        <f>IF(BB8=0,"",IF(BB8&lt;86,"Débil",(IF(BB8&gt;=96,"Fuerte","Moderado"))))</f>
        <v>Fuerte</v>
      </c>
      <c r="BB8" s="302">
        <v>100</v>
      </c>
      <c r="BC8" s="241" t="s">
        <v>54</v>
      </c>
      <c r="BD8" s="301" t="str">
        <f>IF(ISBLANK(BC8),"",(IF(BC8="El control no se ejecuta por parte del responsable","Débil",(IF(BC8="El control se ejecuta de manera consistente por parte del responsable","Fuerte","Moderado")))))</f>
        <v>Fuerte</v>
      </c>
      <c r="BE8" s="303" t="str">
        <f>IF(BA8="","",(IF(BD8="Débil","Débil",IF(BD8="Moderado","Moderado",IF(BA8="Débil","Débil","Fuerte")))))</f>
        <v>Fuerte</v>
      </c>
      <c r="BF8" s="304">
        <f>IF(BD8="","",(IF(BD8="Fuerte",2,IF(BD8="Moderado",1,0))))</f>
        <v>2</v>
      </c>
      <c r="BG8" s="883">
        <f>IFERROR(ROUND(AVERAGE(BF8:BF9),0),0)</f>
        <v>2</v>
      </c>
      <c r="BH8" s="864">
        <f>IF(BI8="CASI SIEMPRE",5,IF(BI8="PROBABLE",4,IF(BI8="POSIBLE",3,IF(BI8="IMPROBABLE",2,IF(BI8="RARA VEZ",1,0)))))</f>
        <v>3</v>
      </c>
      <c r="BI8" s="451" t="str" cm="1">
        <f t="array" ref="BI8">IF(BG8=2,IF(N8="CASI SIEMPRE","POSIBLE",IF(N8="PROBABLE","IMPROBABLE","RARA VEZ")),IF(BG8=1,IF(N8="CASI SEGURO","PROBABLE",IF(N8="PROBABLE","POSIBLE",IF(N8="POSIBLE","IMPROBABLE","RARA VEZ"))),IF(BG8:BG9=0,N8,0)))</f>
        <v>POSIBLE</v>
      </c>
      <c r="BJ8" s="495">
        <f ca="1">IF(BJ8*BH8=12,IF(BI8="PROBABLE","12A","12M"),BH8*BJ8)</f>
        <v>0</v>
      </c>
      <c r="BK8" s="454" t="str">
        <f>AI8</f>
        <v>MODERADO</v>
      </c>
      <c r="BL8" s="856">
        <f ca="1">IF(BJ8*BH8=12,IF(BI8="PROBABLE","12A","12M"),BH8*BJ8)</f>
        <v>9</v>
      </c>
      <c r="BM8" s="453" t="str">
        <f ca="1">IF(BL8=0,"",IF(BI8="CASI SIEMPRE","EXTREMO",IF(BK8="CATASTRÓFICO","EXTREMO",IF(BL8="12M","EXTREMO",IF(BL8="12A","ALTO",IF(BL8=4,"ALTO",IF(BL8=8,"ALTO",IF(BL8=9,"ALTO",IF(BL8=6,"MODERADO",IF(BL8=3,"MODERADO","EXTREMO"))))))))))</f>
        <v>ALTO</v>
      </c>
      <c r="BN8" s="308" t="s">
        <v>309</v>
      </c>
      <c r="BO8" s="300" t="s">
        <v>310</v>
      </c>
      <c r="BP8" s="300" t="s">
        <v>311</v>
      </c>
      <c r="BQ8" s="306" t="s">
        <v>312</v>
      </c>
      <c r="BR8" s="358">
        <v>0</v>
      </c>
      <c r="BS8" s="358">
        <v>0</v>
      </c>
      <c r="BT8" s="358">
        <v>0</v>
      </c>
      <c r="BU8" s="358">
        <v>0</v>
      </c>
      <c r="BV8" s="356"/>
    </row>
    <row r="9" spans="1:358" ht="141.75" customHeight="1" x14ac:dyDescent="0.2">
      <c r="A9" s="307"/>
      <c r="B9" s="880"/>
      <c r="C9" s="880"/>
      <c r="D9" s="299" t="s">
        <v>313</v>
      </c>
      <c r="E9" s="882"/>
      <c r="F9" s="882"/>
      <c r="G9" s="882"/>
      <c r="H9" s="863"/>
      <c r="I9" s="863"/>
      <c r="J9" s="863"/>
      <c r="K9" s="863"/>
      <c r="L9" s="863"/>
      <c r="M9" s="867"/>
      <c r="N9" s="455"/>
      <c r="O9" s="863"/>
      <c r="P9" s="863"/>
      <c r="Q9" s="863"/>
      <c r="R9" s="863"/>
      <c r="S9" s="863"/>
      <c r="T9" s="863"/>
      <c r="U9" s="863"/>
      <c r="V9" s="863"/>
      <c r="W9" s="863"/>
      <c r="X9" s="863"/>
      <c r="Y9" s="863"/>
      <c r="Z9" s="863"/>
      <c r="AA9" s="863"/>
      <c r="AB9" s="863"/>
      <c r="AC9" s="863"/>
      <c r="AD9" s="863"/>
      <c r="AE9" s="863"/>
      <c r="AF9" s="863"/>
      <c r="AG9" s="863"/>
      <c r="AH9" s="859"/>
      <c r="AI9" s="455"/>
      <c r="AJ9" s="861"/>
      <c r="AK9" s="450"/>
      <c r="AL9" s="300" t="s">
        <v>314</v>
      </c>
      <c r="AM9" s="237" t="s">
        <v>71</v>
      </c>
      <c r="AN9" s="238">
        <f t="shared" ref="AN9:AN10" si="7">IF(ISBLANK(AM9),"",IF(AM9="Asignado",15,"0"))</f>
        <v>15</v>
      </c>
      <c r="AO9" s="237" t="s">
        <v>84</v>
      </c>
      <c r="AP9" s="238">
        <f t="shared" ref="AP9:AP10" si="8">IF(ISBLANK(AO9),"",IF(AO9="Adecuado",15,"0"))</f>
        <v>15</v>
      </c>
      <c r="AQ9" s="237" t="s">
        <v>72</v>
      </c>
      <c r="AR9" s="238">
        <f t="shared" ref="AR9:AR10" si="9">IF(ISBLANK(AQ9),"",IF(AQ9="Oportuna",15,"0"))</f>
        <v>15</v>
      </c>
      <c r="AS9" s="237" t="s">
        <v>73</v>
      </c>
      <c r="AT9" s="238">
        <f t="shared" ref="AT9:AT10" si="10">IF(ISBLANK(AS9),"",IF(AS9="Prevenir",15,IF(AS9="Detectar",10,"0")))</f>
        <v>15</v>
      </c>
      <c r="AU9" s="237" t="s">
        <v>74</v>
      </c>
      <c r="AV9" s="238">
        <f t="shared" ref="AV9:AV10" si="11">IF(ISBLANK(AU9),"",IF(AU9="Confiable",15,"0"))</f>
        <v>15</v>
      </c>
      <c r="AW9" s="237" t="s">
        <v>76</v>
      </c>
      <c r="AX9" s="238">
        <f t="shared" ref="AX9:AX10" si="12">IF(ISBLANK(AW9),"",IF(AW9="Completa",10,IF(AW9="Incompleta",5,"0")))</f>
        <v>10</v>
      </c>
      <c r="AY9" s="239" t="s">
        <v>75</v>
      </c>
      <c r="AZ9" s="238">
        <f t="shared" ref="AZ9:AZ10" si="13">IF(ISBLANK(AY9),"",IF(AY9="Se Investigan y Resuelven Oportunamente",15,"0"))</f>
        <v>15</v>
      </c>
      <c r="BA9" s="301"/>
      <c r="BB9" s="302"/>
      <c r="BC9" s="241" t="s">
        <v>54</v>
      </c>
      <c r="BD9" s="301" t="str">
        <f>IF(ISBLANK(BC9),"",(IF(BC9="El control no se ejecuta por parte del responsable","Débil",(IF(BC9="El control se ejecuta de manera consistente por parte del responsable","Fuerte","Moderado")))))</f>
        <v>Fuerte</v>
      </c>
      <c r="BE9" s="303"/>
      <c r="BF9" s="304">
        <f>IF(BD9="","",(IF(BD9="Fuerte",2,IF(BD9="Moderado",1,0))))</f>
        <v>2</v>
      </c>
      <c r="BG9" s="884"/>
      <c r="BH9" s="865"/>
      <c r="BI9" s="446"/>
      <c r="BJ9" s="495"/>
      <c r="BK9" s="455"/>
      <c r="BL9" s="857"/>
      <c r="BM9" s="450"/>
      <c r="BN9" s="308"/>
      <c r="BO9" s="300" t="s">
        <v>315</v>
      </c>
      <c r="BP9" s="300" t="s">
        <v>311</v>
      </c>
      <c r="BQ9" s="306" t="s">
        <v>312</v>
      </c>
      <c r="BR9" s="358">
        <v>0</v>
      </c>
      <c r="BS9" s="358">
        <v>0</v>
      </c>
      <c r="BT9" s="358">
        <v>0</v>
      </c>
      <c r="BU9" s="358">
        <v>0</v>
      </c>
      <c r="BV9" s="356"/>
    </row>
    <row r="10" spans="1:358" ht="144.75" customHeight="1" x14ac:dyDescent="0.2">
      <c r="A10" s="875">
        <v>2</v>
      </c>
      <c r="B10" s="880"/>
      <c r="C10" s="880"/>
      <c r="D10" s="299" t="s">
        <v>316</v>
      </c>
      <c r="E10" s="878" t="s">
        <v>317</v>
      </c>
      <c r="F10" s="870" t="s">
        <v>80</v>
      </c>
      <c r="G10" s="879" t="s">
        <v>318</v>
      </c>
      <c r="H10" s="875" t="s">
        <v>82</v>
      </c>
      <c r="I10" s="875" t="s">
        <v>307</v>
      </c>
      <c r="J10" s="875"/>
      <c r="K10" s="875" t="s">
        <v>307</v>
      </c>
      <c r="L10" s="875" t="s">
        <v>307</v>
      </c>
      <c r="M10" s="877">
        <f>IF(L10="X",5,IF(K10="X",4,IF(J10="X",3,IF(I10="X",2,IF(H10="X",1,"0")))))</f>
        <v>1</v>
      </c>
      <c r="N10" s="873" t="str">
        <f>IF(M10=1,"RARA VEZ",IF(M10=2,"IMPROBABLE",IF(M10=3,"POSIBLE",IF(M10=4,"PROBABLE",IF(M10=5,"CASI SIEMPRE","")))))</f>
        <v>RARA VEZ</v>
      </c>
      <c r="O10" s="875" t="s">
        <v>61</v>
      </c>
      <c r="P10" s="875" t="s">
        <v>61</v>
      </c>
      <c r="Q10" s="875"/>
      <c r="R10" s="875"/>
      <c r="S10" s="875" t="s">
        <v>61</v>
      </c>
      <c r="T10" s="875" t="s">
        <v>82</v>
      </c>
      <c r="U10" s="875" t="s">
        <v>307</v>
      </c>
      <c r="V10" s="875" t="s">
        <v>307</v>
      </c>
      <c r="W10" s="875" t="s">
        <v>82</v>
      </c>
      <c r="X10" s="875"/>
      <c r="Y10" s="875" t="s">
        <v>61</v>
      </c>
      <c r="Z10" s="875" t="s">
        <v>61</v>
      </c>
      <c r="AA10" s="875" t="s">
        <v>82</v>
      </c>
      <c r="AB10" s="875" t="s">
        <v>82</v>
      </c>
      <c r="AC10" s="875" t="s">
        <v>82</v>
      </c>
      <c r="AD10" s="875" t="s">
        <v>307</v>
      </c>
      <c r="AE10" s="875" t="s">
        <v>307</v>
      </c>
      <c r="AF10" s="875" t="s">
        <v>307</v>
      </c>
      <c r="AG10" s="875" t="s">
        <v>307</v>
      </c>
      <c r="AH10" s="876">
        <f>COUNTIF(O10:AG10,"X")</f>
        <v>10</v>
      </c>
      <c r="AI10" s="873" t="str">
        <f>IF(AH10=0,"",(IF(AH10&gt;11,"CATASTRÓFICO",IF(AH10&lt;=5,"MODERADO",IF(12&gt;AH10&gt;5,"MAYOR","")))))</f>
        <v>MAYOR</v>
      </c>
      <c r="AJ10" s="874">
        <f>IF(AI10="CATASTRÓFICO",5*M10,IF(AI10="MAYOR",4*M10,IF(AI10="MODERADO",3*M10,0)))</f>
        <v>4</v>
      </c>
      <c r="AK10" s="869" t="str">
        <f>IF(AJ10=0,"",IF(AJ10="MAYOR","EXTREMO",IF(AI10="CASI SIEMPRE","EXTREMO",IF(AI10="CATASTRÓFICO","EXTREMO",IF(AJ10="12M","EXTREMO",IF(AJ10=4,"ALTO",IF(AJ10=8,"ALTO",IF(AJ10=9,"ALTO",IF(AJ10=6,"MODERADO",IF(AJ10=3,"MODERADO",IF(AJ10=12,IF(AI10="MODERADO","ALTO","EXTREMO"),"EXTREMO")))))))))))</f>
        <v>ALTO</v>
      </c>
      <c r="AL10" s="300" t="s">
        <v>319</v>
      </c>
      <c r="AM10" s="237" t="s">
        <v>71</v>
      </c>
      <c r="AN10" s="238">
        <f t="shared" si="7"/>
        <v>15</v>
      </c>
      <c r="AO10" s="237" t="s">
        <v>84</v>
      </c>
      <c r="AP10" s="238">
        <f t="shared" si="8"/>
        <v>15</v>
      </c>
      <c r="AQ10" s="237" t="s">
        <v>72</v>
      </c>
      <c r="AR10" s="238">
        <f t="shared" si="9"/>
        <v>15</v>
      </c>
      <c r="AS10" s="237" t="s">
        <v>73</v>
      </c>
      <c r="AT10" s="238">
        <f t="shared" si="10"/>
        <v>15</v>
      </c>
      <c r="AU10" s="237" t="s">
        <v>74</v>
      </c>
      <c r="AV10" s="238">
        <f t="shared" si="11"/>
        <v>15</v>
      </c>
      <c r="AW10" s="237" t="s">
        <v>76</v>
      </c>
      <c r="AX10" s="238">
        <f t="shared" si="12"/>
        <v>10</v>
      </c>
      <c r="AY10" s="239" t="s">
        <v>75</v>
      </c>
      <c r="AZ10" s="238">
        <f t="shared" si="13"/>
        <v>15</v>
      </c>
      <c r="BA10" s="301" t="str">
        <f t="shared" ref="BA10:BA11" si="14">IF(BB10=0,"",IF(BB10&lt;86,"Débil",(IF(BB10&gt;=96,"Fuerte","Moderado"))))</f>
        <v>Fuerte</v>
      </c>
      <c r="BB10" s="305">
        <v>100</v>
      </c>
      <c r="BC10" s="241" t="s">
        <v>54</v>
      </c>
      <c r="BD10" s="301" t="str">
        <f t="shared" ref="BD10:BD11" si="15">IF(ISBLANK(BC10),"",(IF(BC10="El control no se ejecuta por parte del responsable","Débil",(IF(BC10="El control se ejecuta de manera consistente por parte del responsable","Fuerte","Moderado")))))</f>
        <v>Fuerte</v>
      </c>
      <c r="BE10" s="303" t="str">
        <f t="shared" ref="BE10:BE11" si="16">IF(BA10="","",(IF(BD10="Débil","Débil",IF(BD10="Moderado","Moderado",IF(BA10="Débil","Débil","Fuerte")))))</f>
        <v>Fuerte</v>
      </c>
      <c r="BF10" s="304">
        <f t="shared" ref="BF10:BF11" si="17">IF(BD10="","",(IF(BD10="Fuerte",2,IF(BD10="Moderado",1,0))))</f>
        <v>2</v>
      </c>
      <c r="BG10" s="871">
        <f>IFERROR(ROUND(AVERAGE(BF10:BF11),0),0)</f>
        <v>2</v>
      </c>
      <c r="BH10" s="872">
        <f>IF(BI10="CASI SIEMPRE",5,IF(BI10="PROBABLE",4,IF(BI10="POSIBLE",3,IF(BI10="IMPROBABLE",2,IF(BI10="RARA VEZ",1,0)))))</f>
        <v>1</v>
      </c>
      <c r="BI10" s="451" t="str" cm="1">
        <f t="array" ref="BI10">IF(BG10=2,IF(N10="CASI SIEMPRE","POSIBLE",IF(N10="PROBABLE","IMPROBABLE","RARA VEZ")),IF(BG10=1,IF(N10="CASI SEGURO","PROBABLE",IF(N10="PROBABLE","POSIBLE",IF(N10="POSIBLE","IMPROBABLE","RARA VEZ"))),IF(BG10:BG11=0,N10,0)))</f>
        <v>RARA VEZ</v>
      </c>
      <c r="BJ10" s="495">
        <f ca="1">IF(BJ10*BH10=12,IF(BI10="PROBABLE","12A","12M"),BH10*BJ10)</f>
        <v>0</v>
      </c>
      <c r="BK10" s="873" t="str">
        <f>AI10</f>
        <v>MAYOR</v>
      </c>
      <c r="BL10" s="868">
        <f ca="1">IF(BJ10*BH10=12,IF(BI10="PROBABLE","12A","12M"),BH10*BJ10)</f>
        <v>2</v>
      </c>
      <c r="BM10" s="869" t="str">
        <f ca="1">IF(BL10=0,"",IF(BI10="CASI SIEMPRE","EXTREMO",IF(BK10="CATASTRÓFICO","EXTREMO",IF(BL10="12M","EXTREMO",IF(BL10="12A","ALTO",IF(BL10=4,"ALTO",IF(BL10=8,"ALTO",IF(BL10=9,"ALTO",IF(BL10=6,"MODERADO",IF(BL10=3,"MODERADO","EXTREMO"))))))))))</f>
        <v>EXTREMO</v>
      </c>
      <c r="BN10" s="870" t="s">
        <v>309</v>
      </c>
      <c r="BO10" s="300" t="s">
        <v>320</v>
      </c>
      <c r="BP10" s="300" t="s">
        <v>311</v>
      </c>
      <c r="BQ10" s="306" t="s">
        <v>321</v>
      </c>
      <c r="BR10" s="358">
        <v>0</v>
      </c>
      <c r="BS10" s="358">
        <v>0</v>
      </c>
      <c r="BT10" s="358">
        <v>0</v>
      </c>
      <c r="BU10" s="358">
        <v>0</v>
      </c>
      <c r="BV10" s="356"/>
    </row>
    <row r="11" spans="1:358" ht="76.5" customHeight="1" x14ac:dyDescent="0.2">
      <c r="A11" s="875"/>
      <c r="B11" s="880"/>
      <c r="C11" s="880"/>
      <c r="D11" s="299" t="s">
        <v>322</v>
      </c>
      <c r="E11" s="878"/>
      <c r="F11" s="870"/>
      <c r="G11" s="879"/>
      <c r="H11" s="875"/>
      <c r="I11" s="875"/>
      <c r="J11" s="875"/>
      <c r="K11" s="875"/>
      <c r="L11" s="875"/>
      <c r="M11" s="877"/>
      <c r="N11" s="873"/>
      <c r="O11" s="875"/>
      <c r="P11" s="875"/>
      <c r="Q11" s="875"/>
      <c r="R11" s="875"/>
      <c r="S11" s="875"/>
      <c r="T11" s="875"/>
      <c r="U11" s="875"/>
      <c r="V11" s="875"/>
      <c r="W11" s="875"/>
      <c r="X11" s="875"/>
      <c r="Y11" s="875"/>
      <c r="Z11" s="875"/>
      <c r="AA11" s="875"/>
      <c r="AB11" s="875"/>
      <c r="AC11" s="875"/>
      <c r="AD11" s="875"/>
      <c r="AE11" s="875"/>
      <c r="AF11" s="875"/>
      <c r="AG11" s="875"/>
      <c r="AH11" s="876"/>
      <c r="AI11" s="873"/>
      <c r="AJ11" s="874"/>
      <c r="AK11" s="869"/>
      <c r="AL11" s="300" t="s">
        <v>323</v>
      </c>
      <c r="AM11" s="237" t="s">
        <v>71</v>
      </c>
      <c r="AN11" s="238">
        <f t="shared" si="0"/>
        <v>15</v>
      </c>
      <c r="AO11" s="237" t="s">
        <v>84</v>
      </c>
      <c r="AP11" s="238">
        <f t="shared" si="1"/>
        <v>15</v>
      </c>
      <c r="AQ11" s="237" t="s">
        <v>72</v>
      </c>
      <c r="AR11" s="238">
        <f t="shared" si="2"/>
        <v>15</v>
      </c>
      <c r="AS11" s="237" t="s">
        <v>73</v>
      </c>
      <c r="AT11" s="238">
        <f t="shared" si="3"/>
        <v>15</v>
      </c>
      <c r="AU11" s="237" t="s">
        <v>74</v>
      </c>
      <c r="AV11" s="238">
        <f t="shared" si="4"/>
        <v>15</v>
      </c>
      <c r="AW11" s="237" t="s">
        <v>76</v>
      </c>
      <c r="AX11" s="238">
        <f t="shared" si="5"/>
        <v>10</v>
      </c>
      <c r="AY11" s="239" t="s">
        <v>75</v>
      </c>
      <c r="AZ11" s="238">
        <f t="shared" si="6"/>
        <v>15</v>
      </c>
      <c r="BA11" s="301" t="str">
        <f t="shared" si="14"/>
        <v>Fuerte</v>
      </c>
      <c r="BB11" s="305">
        <v>100</v>
      </c>
      <c r="BC11" s="241" t="s">
        <v>54</v>
      </c>
      <c r="BD11" s="301" t="str">
        <f t="shared" si="15"/>
        <v>Fuerte</v>
      </c>
      <c r="BE11" s="303" t="str">
        <f t="shared" si="16"/>
        <v>Fuerte</v>
      </c>
      <c r="BF11" s="304">
        <f t="shared" si="17"/>
        <v>2</v>
      </c>
      <c r="BG11" s="871"/>
      <c r="BH11" s="872"/>
      <c r="BI11" s="446"/>
      <c r="BJ11" s="495"/>
      <c r="BK11" s="873"/>
      <c r="BL11" s="868"/>
      <c r="BM11" s="869"/>
      <c r="BN11" s="870"/>
      <c r="BO11" s="300" t="s">
        <v>324</v>
      </c>
      <c r="BP11" s="300" t="s">
        <v>311</v>
      </c>
      <c r="BQ11" s="306" t="s">
        <v>321</v>
      </c>
      <c r="BR11" s="338">
        <v>0</v>
      </c>
      <c r="BS11" s="338">
        <v>0</v>
      </c>
      <c r="BT11" s="338">
        <v>0</v>
      </c>
      <c r="BU11" s="338">
        <v>0</v>
      </c>
      <c r="BV11" s="338"/>
    </row>
    <row r="12" spans="1:358" x14ac:dyDescent="0.2">
      <c r="E12" s="223"/>
      <c r="F12" s="224"/>
      <c r="G12" s="223"/>
      <c r="BR12" s="339">
        <f>AVERAGE(BR8:BR11)</f>
        <v>0</v>
      </c>
      <c r="BS12" s="339">
        <f t="shared" ref="BS12:BU12" si="18">AVERAGE(BS8:BS11)</f>
        <v>0</v>
      </c>
      <c r="BT12" s="339">
        <f t="shared" si="18"/>
        <v>0</v>
      </c>
      <c r="BU12" s="339">
        <f t="shared" si="18"/>
        <v>0</v>
      </c>
      <c r="BV12" s="339"/>
    </row>
    <row r="13" spans="1:358" x14ac:dyDescent="0.2">
      <c r="BR13" s="338"/>
      <c r="BS13" s="338"/>
      <c r="BT13" s="338"/>
      <c r="BU13" s="949"/>
      <c r="BV13" s="339"/>
    </row>
    <row r="14" spans="1:358" x14ac:dyDescent="0.2">
      <c r="BV14" s="339"/>
    </row>
    <row r="16" spans="1:358" x14ac:dyDescent="0.2">
      <c r="BM16" s="7"/>
      <c r="BN16" s="7"/>
      <c r="BP16" s="7"/>
    </row>
    <row r="17" spans="65:68" x14ac:dyDescent="0.2">
      <c r="BM17" s="7"/>
      <c r="BN17" s="7"/>
      <c r="BP17" s="7"/>
    </row>
  </sheetData>
  <protectedRanges>
    <protectedRange sqref="BR13:BU13" name="Rango1_2_1"/>
    <protectedRange sqref="BR11:BU11" name="Rango1_2_2"/>
    <protectedRange sqref="BR8:BU10" name="Rango1_2_1_1_1"/>
  </protectedRanges>
  <mergeCells count="131">
    <mergeCell ref="BU6:BU7"/>
    <mergeCell ref="BR4:BV5"/>
    <mergeCell ref="BR6:BR7"/>
    <mergeCell ref="BS6:BS7"/>
    <mergeCell ref="BT6:BT7"/>
    <mergeCell ref="BV6:BV7"/>
    <mergeCell ref="BM8:BM9"/>
    <mergeCell ref="A1:D3"/>
    <mergeCell ref="E1:BO3"/>
    <mergeCell ref="BP1:BQ1"/>
    <mergeCell ref="BP2:BQ2"/>
    <mergeCell ref="BP3:BQ3"/>
    <mergeCell ref="A4:G5"/>
    <mergeCell ref="H4:BM4"/>
    <mergeCell ref="BN4:BQ5"/>
    <mergeCell ref="H5:AK5"/>
    <mergeCell ref="AL5:BM5"/>
    <mergeCell ref="O6:AG6"/>
    <mergeCell ref="AH6:AI6"/>
    <mergeCell ref="AJ6:AK7"/>
    <mergeCell ref="A6:A7"/>
    <mergeCell ref="G6:G7"/>
    <mergeCell ref="H6:L6"/>
    <mergeCell ref="M6:N6"/>
    <mergeCell ref="B6:B7"/>
    <mergeCell ref="C6:C7"/>
    <mergeCell ref="BG8:BG9"/>
    <mergeCell ref="D6:D7"/>
    <mergeCell ref="E6:E7"/>
    <mergeCell ref="F6:F7"/>
    <mergeCell ref="BQ6:BQ7"/>
    <mergeCell ref="AL6:AL7"/>
    <mergeCell ref="AM6:AZ6"/>
    <mergeCell ref="BA6:BB7"/>
    <mergeCell ref="BC6:BD7"/>
    <mergeCell ref="BE6:BG7"/>
    <mergeCell ref="BH6:BI7"/>
    <mergeCell ref="AM7:AN7"/>
    <mergeCell ref="AO7:AP7"/>
    <mergeCell ref="AQ7:AR7"/>
    <mergeCell ref="AS7:AT7"/>
    <mergeCell ref="AU7:AV7"/>
    <mergeCell ref="BO6:BO7"/>
    <mergeCell ref="BP6:BP7"/>
    <mergeCell ref="AW7:AX7"/>
    <mergeCell ref="AY7:AZ7"/>
    <mergeCell ref="BJ6:BK7"/>
    <mergeCell ref="BL6:BM7"/>
    <mergeCell ref="BN6:BN7"/>
    <mergeCell ref="A10:A11"/>
    <mergeCell ref="E10:E11"/>
    <mergeCell ref="F10:F11"/>
    <mergeCell ref="G10:G11"/>
    <mergeCell ref="H10:H11"/>
    <mergeCell ref="B8:B11"/>
    <mergeCell ref="C8:C11"/>
    <mergeCell ref="E8:E9"/>
    <mergeCell ref="F8:F9"/>
    <mergeCell ref="G8:G9"/>
    <mergeCell ref="H8:H9"/>
    <mergeCell ref="I10:I11"/>
    <mergeCell ref="J10:J11"/>
    <mergeCell ref="X10:X11"/>
    <mergeCell ref="M10:M11"/>
    <mergeCell ref="N10:N11"/>
    <mergeCell ref="O10:O11"/>
    <mergeCell ref="P10:P11"/>
    <mergeCell ref="Q10:Q11"/>
    <mergeCell ref="R10:R11"/>
    <mergeCell ref="S10:S11"/>
    <mergeCell ref="T10:T11"/>
    <mergeCell ref="U10:U11"/>
    <mergeCell ref="V10:V11"/>
    <mergeCell ref="W10:W11"/>
    <mergeCell ref="K10:K11"/>
    <mergeCell ref="L10:L11"/>
    <mergeCell ref="AJ10:AJ11"/>
    <mergeCell ref="Y10:Y11"/>
    <mergeCell ref="Z10:Z11"/>
    <mergeCell ref="AA10:AA11"/>
    <mergeCell ref="AB10:AB11"/>
    <mergeCell ref="AC10:AC11"/>
    <mergeCell ref="AD10:AD11"/>
    <mergeCell ref="AE10:AE11"/>
    <mergeCell ref="AF10:AF11"/>
    <mergeCell ref="AG10:AG11"/>
    <mergeCell ref="AH10:AH11"/>
    <mergeCell ref="AI10:AI11"/>
    <mergeCell ref="BL10:BL11"/>
    <mergeCell ref="BM10:BM11"/>
    <mergeCell ref="BN10:BN11"/>
    <mergeCell ref="AK10:AK11"/>
    <mergeCell ref="BG10:BG11"/>
    <mergeCell ref="BH10:BH11"/>
    <mergeCell ref="BI10:BI11"/>
    <mergeCell ref="BJ10:BJ11"/>
    <mergeCell ref="BK10:BK11"/>
    <mergeCell ref="N8:N9"/>
    <mergeCell ref="O8:O9"/>
    <mergeCell ref="P8:P9"/>
    <mergeCell ref="Q8:Q9"/>
    <mergeCell ref="R8:R9"/>
    <mergeCell ref="I8:I9"/>
    <mergeCell ref="J8:J9"/>
    <mergeCell ref="K8:K9"/>
    <mergeCell ref="L8:L9"/>
    <mergeCell ref="M8:M9"/>
    <mergeCell ref="X8:X9"/>
    <mergeCell ref="Y8:Y9"/>
    <mergeCell ref="Z8:Z9"/>
    <mergeCell ref="AA8:AA9"/>
    <mergeCell ref="AB8:AB9"/>
    <mergeCell ref="S8:S9"/>
    <mergeCell ref="T8:T9"/>
    <mergeCell ref="U8:U9"/>
    <mergeCell ref="V8:V9"/>
    <mergeCell ref="W8:W9"/>
    <mergeCell ref="BL8:BL9"/>
    <mergeCell ref="AH8:AH9"/>
    <mergeCell ref="AI8:AI9"/>
    <mergeCell ref="AJ8:AJ9"/>
    <mergeCell ref="AK8:AK9"/>
    <mergeCell ref="AC8:AC9"/>
    <mergeCell ref="AD8:AD9"/>
    <mergeCell ref="AE8:AE9"/>
    <mergeCell ref="AF8:AF9"/>
    <mergeCell ref="AG8:AG9"/>
    <mergeCell ref="BJ8:BJ9"/>
    <mergeCell ref="BH8:BH9"/>
    <mergeCell ref="BI8:BI9"/>
    <mergeCell ref="BK8:BK9"/>
  </mergeCells>
  <conditionalFormatting sqref="N8 N10">
    <cfRule type="cellIs" dxfId="103" priority="76" operator="equal">
      <formula>"CASI SIEMPRE"</formula>
    </cfRule>
    <cfRule type="cellIs" dxfId="102" priority="77" operator="equal">
      <formula>"PROBABLE"</formula>
    </cfRule>
    <cfRule type="cellIs" dxfId="101" priority="78" operator="equal">
      <formula>"POSIBLE"</formula>
    </cfRule>
    <cfRule type="cellIs" dxfId="100" priority="79" operator="equal">
      <formula>"RARA VEZ"</formula>
    </cfRule>
    <cfRule type="cellIs" dxfId="99" priority="80" operator="equal">
      <formula>"IMPROBABLE"</formula>
    </cfRule>
  </conditionalFormatting>
  <conditionalFormatting sqref="AI8 AI10">
    <cfRule type="cellIs" dxfId="98" priority="73" operator="equal">
      <formula>"CATASTRÓFICO"</formula>
    </cfRule>
    <cfRule type="cellIs" dxfId="97" priority="74" operator="equal">
      <formula>"MAYOR"</formula>
    </cfRule>
    <cfRule type="cellIs" dxfId="96" priority="75" operator="equal">
      <formula>"MODERADO"</formula>
    </cfRule>
  </conditionalFormatting>
  <conditionalFormatting sqref="AK8 AK10">
    <cfRule type="cellIs" dxfId="95" priority="70" operator="equal">
      <formula>"EXTREMO"</formula>
    </cfRule>
    <cfRule type="cellIs" dxfId="94" priority="71" operator="equal">
      <formula>"MODERADO"</formula>
    </cfRule>
    <cfRule type="cellIs" dxfId="93" priority="72" operator="equal">
      <formula>"ALTO"</formula>
    </cfRule>
  </conditionalFormatting>
  <conditionalFormatting sqref="AN8:AN11 AP8:AP11 AR8:AR11 AT8:AT11 AV8:AV11 AZ8:AZ11">
    <cfRule type="cellIs" priority="42" operator="equal">
      <formula>""""""</formula>
    </cfRule>
    <cfRule type="cellIs" dxfId="92" priority="43" stopIfTrue="1" operator="equal">
      <formula>10</formula>
    </cfRule>
    <cfRule type="cellIs" dxfId="91" priority="44" operator="equal">
      <formula>"0"</formula>
    </cfRule>
    <cfRule type="cellIs" dxfId="90" priority="45" stopIfTrue="1" operator="equal">
      <formula>15</formula>
    </cfRule>
  </conditionalFormatting>
  <conditionalFormatting sqref="AX8:AX11">
    <cfRule type="cellIs" priority="66" operator="equal">
      <formula>""""""</formula>
    </cfRule>
    <cfRule type="cellIs" dxfId="89" priority="67" stopIfTrue="1" operator="equal">
      <formula>5</formula>
    </cfRule>
    <cfRule type="cellIs" dxfId="88" priority="68" operator="equal">
      <formula>"0"</formula>
    </cfRule>
    <cfRule type="cellIs" dxfId="87" priority="69" stopIfTrue="1" operator="equal">
      <formula>10</formula>
    </cfRule>
  </conditionalFormatting>
  <conditionalFormatting sqref="BC8:BC11">
    <cfRule type="cellIs" dxfId="86" priority="39" operator="greaterThanOrEqual">
      <formula>96</formula>
    </cfRule>
    <cfRule type="cellIs" dxfId="85" priority="40" operator="between">
      <formula>86</formula>
      <formula>95</formula>
    </cfRule>
    <cfRule type="cellIs" dxfId="84" priority="41" operator="between">
      <formula>0</formula>
      <formula>85</formula>
    </cfRule>
  </conditionalFormatting>
  <conditionalFormatting sqref="BI8 BI10">
    <cfRule type="cellIs" dxfId="83" priority="34" operator="equal">
      <formula>"CASI SIEMPRE"</formula>
    </cfRule>
    <cfRule type="cellIs" dxfId="82" priority="35" operator="equal">
      <formula>"PROBABLE"</formula>
    </cfRule>
    <cfRule type="cellIs" dxfId="81" priority="36" operator="equal">
      <formula>"POSIBLE"</formula>
    </cfRule>
    <cfRule type="cellIs" dxfId="80" priority="37" operator="equal">
      <formula>"RARA VEZ"</formula>
    </cfRule>
    <cfRule type="cellIs" dxfId="79" priority="38" operator="equal">
      <formula>"IMPROBABLE"</formula>
    </cfRule>
  </conditionalFormatting>
  <conditionalFormatting sqref="BJ8:BJ11">
    <cfRule type="cellIs" dxfId="78" priority="1" operator="equal">
      <formula>"DÉBIL"</formula>
    </cfRule>
    <cfRule type="cellIs" dxfId="77" priority="2" operator="equal">
      <formula>"MODERADO"</formula>
    </cfRule>
    <cfRule type="cellIs" dxfId="76" priority="3" operator="equal">
      <formula>"FUERTE"</formula>
    </cfRule>
  </conditionalFormatting>
  <conditionalFormatting sqref="BK8">
    <cfRule type="cellIs" dxfId="75" priority="31" operator="equal">
      <formula>"CATASTRÓFICO"</formula>
    </cfRule>
    <cfRule type="cellIs" dxfId="74" priority="32" operator="equal">
      <formula>"MAYOR"</formula>
    </cfRule>
    <cfRule type="cellIs" dxfId="73" priority="33" operator="equal">
      <formula>"MODERADO"</formula>
    </cfRule>
  </conditionalFormatting>
  <conditionalFormatting sqref="BK10">
    <cfRule type="cellIs" dxfId="72" priority="28" operator="equal">
      <formula>"CATASTRÓFICO"</formula>
    </cfRule>
    <cfRule type="cellIs" dxfId="71" priority="29" operator="equal">
      <formula>"MAYOR"</formula>
    </cfRule>
    <cfRule type="cellIs" dxfId="70" priority="30" operator="equal">
      <formula>"MODERADO"</formula>
    </cfRule>
  </conditionalFormatting>
  <conditionalFormatting sqref="BM8">
    <cfRule type="cellIs" dxfId="69" priority="19" operator="equal">
      <formula>"EXTREMO"</formula>
    </cfRule>
    <cfRule type="cellIs" dxfId="68" priority="20" operator="equal">
      <formula>"MODERADO"</formula>
    </cfRule>
    <cfRule type="cellIs" dxfId="67" priority="21" operator="equal">
      <formula>"ALTO"</formula>
    </cfRule>
  </conditionalFormatting>
  <conditionalFormatting sqref="BM10">
    <cfRule type="cellIs" dxfId="66" priority="16" operator="equal">
      <formula>"EXTREMO"</formula>
    </cfRule>
    <cfRule type="cellIs" dxfId="65" priority="17" operator="equal">
      <formula>"MODERADO"</formula>
    </cfRule>
    <cfRule type="cellIs" dxfId="64" priority="18" operator="equal">
      <formula>"ALTO"</formula>
    </cfRule>
  </conditionalFormatting>
  <dataValidations count="8">
    <dataValidation type="list" allowBlank="1" showInputMessage="1" showErrorMessage="1" sqref="BC8:BC11" xr:uid="{FDFA6F55-7D15-4C1D-A0D5-E5C7C45EE968}">
      <formula1>$MK$6:$MK$8</formula1>
    </dataValidation>
    <dataValidation type="list" allowBlank="1" showInputMessage="1" showErrorMessage="1" sqref="AM8:AM11" xr:uid="{F9444F65-C0FD-407B-B6D8-FA09EC7BED2B}">
      <formula1>$MM$7:$MM$8</formula1>
    </dataValidation>
    <dataValidation type="list" allowBlank="1" showInputMessage="1" showErrorMessage="1" sqref="AO8:AO11" xr:uid="{A60E0959-C34F-4F16-8B82-63F3AD8C6E4A}">
      <formula1>$MM$10:$MM$10</formula1>
    </dataValidation>
    <dataValidation type="list" allowBlank="1" showInputMessage="1" showErrorMessage="1" sqref="AQ8:AQ11" xr:uid="{FCE0409A-CC53-414F-A177-6AF050E2D1A1}">
      <formula1>$MN$7:$MN$8</formula1>
    </dataValidation>
    <dataValidation type="list" allowBlank="1" showInputMessage="1" showErrorMessage="1" sqref="AS8:AS11" xr:uid="{2D17734E-A38E-4C68-90E4-FAB5824800CF}">
      <formula1>$MO$7:$MO$8</formula1>
    </dataValidation>
    <dataValidation type="list" allowBlank="1" showInputMessage="1" showErrorMessage="1" sqref="AU8:AU11" xr:uid="{1BFA1B71-9D47-44F7-86F7-238DB4215997}">
      <formula1>$MP$7:$MP$8</formula1>
    </dataValidation>
    <dataValidation type="list" allowBlank="1" showInputMessage="1" showErrorMessage="1" sqref="AY8:AY11" xr:uid="{1ECF0D33-F5C0-4B2D-AC09-D8BD69D242D9}">
      <formula1>$MQ$7:$MQ$8</formula1>
    </dataValidation>
    <dataValidation type="list" allowBlank="1" showInputMessage="1" showErrorMessage="1" sqref="AW8:AW11" xr:uid="{2EC26ACD-0773-46E6-8300-AE865B6CDA10}">
      <formula1>$MR$7:$MR$8</formula1>
    </dataValidation>
  </dataValidations>
  <pageMargins left="0.7" right="0.7" top="0.75" bottom="0.75" header="0.3" footer="0.3"/>
  <pageSetup orientation="portrait"/>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12F39-B35A-44FE-BEA9-D78CF623F3B2}">
  <dimension ref="A1:MT21"/>
  <sheetViews>
    <sheetView topLeftCell="C1" zoomScale="98" zoomScaleNormal="98" workbookViewId="0">
      <selection activeCell="A4" sqref="A4:G5"/>
    </sheetView>
  </sheetViews>
  <sheetFormatPr baseColWidth="10" defaultColWidth="11.5" defaultRowHeight="15" x14ac:dyDescent="0.2"/>
  <cols>
    <col min="1" max="1" width="4" style="19" customWidth="1"/>
    <col min="2" max="2" width="13.33203125" style="7" customWidth="1"/>
    <col min="3" max="3" width="27.5" style="7" customWidth="1"/>
    <col min="4" max="4" width="14.1640625" style="7" customWidth="1"/>
    <col min="5" max="5" width="37" style="7" customWidth="1"/>
    <col min="6" max="6" width="15.5" style="7" customWidth="1"/>
    <col min="7" max="7" width="20" style="7" customWidth="1"/>
    <col min="8" max="12" width="5" style="7" hidden="1" customWidth="1"/>
    <col min="13" max="13" width="6.1640625" style="130" hidden="1" customWidth="1"/>
    <col min="14" max="14" width="16.5" style="131" customWidth="1"/>
    <col min="15" max="33" width="5" style="19" hidden="1" customWidth="1"/>
    <col min="34" max="34" width="6.1640625" style="134" hidden="1" customWidth="1"/>
    <col min="35" max="35" width="16.33203125" style="131" bestFit="1" customWidth="1"/>
    <col min="36" max="36" width="5.83203125" style="79" hidden="1"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customWidth="1"/>
    <col min="54" max="54" width="4.5" style="136" hidden="1" customWidth="1"/>
    <col min="55" max="55" width="20.1640625" style="22" hidden="1" customWidth="1"/>
    <col min="56" max="57" width="9.5" style="79" customWidth="1"/>
    <col min="58" max="58" width="4.33203125" style="78" hidden="1" customWidth="1"/>
    <col min="59" max="59" width="4" style="78" hidden="1" customWidth="1"/>
    <col min="60" max="60" width="4.33203125" style="79" customWidth="1"/>
    <col min="61" max="61" width="12.5" style="136" customWidth="1"/>
    <col min="62" max="62" width="3.5" style="79" hidden="1" customWidth="1"/>
    <col min="63" max="63" width="12.83203125" style="79" customWidth="1"/>
    <col min="64" max="64" width="3.6640625" style="78" hidden="1" customWidth="1"/>
    <col min="65" max="65" width="19.6640625" style="79" customWidth="1"/>
    <col min="66" max="66" width="10.1640625" style="19" hidden="1" customWidth="1"/>
    <col min="67" max="67" width="53.6640625" style="7" hidden="1" customWidth="1"/>
    <col min="68" max="68" width="32.83203125" style="19" hidden="1" customWidth="1"/>
    <col min="69" max="69" width="21.5" style="19" hidden="1" customWidth="1"/>
    <col min="70" max="74" width="16.16406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27" customHeight="1" x14ac:dyDescent="0.2">
      <c r="A1" s="885"/>
      <c r="B1" s="498"/>
      <c r="C1" s="498"/>
      <c r="D1" s="886"/>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714"/>
      <c r="BL1" s="508" t="s">
        <v>19</v>
      </c>
      <c r="BM1" s="508"/>
      <c r="BN1" s="500"/>
      <c r="BO1" s="426"/>
      <c r="BP1" s="426"/>
      <c r="BQ1" s="936"/>
    </row>
    <row r="2" spans="1:358" s="78" customFormat="1" ht="27"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501"/>
      <c r="BL2" s="508" t="s">
        <v>20</v>
      </c>
      <c r="BM2" s="508"/>
      <c r="BN2" s="500"/>
      <c r="BO2" s="426"/>
      <c r="BP2" s="426"/>
      <c r="BQ2" s="936"/>
    </row>
    <row r="3" spans="1:358" s="78" customFormat="1" ht="27" customHeight="1" x14ac:dyDescent="0.2">
      <c r="A3" s="887"/>
      <c r="B3" s="537"/>
      <c r="C3" s="537"/>
      <c r="D3" s="888"/>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563"/>
      <c r="BJ3" s="563"/>
      <c r="BK3" s="712"/>
      <c r="BL3" s="508" t="s">
        <v>21</v>
      </c>
      <c r="BM3" s="508"/>
      <c r="BN3" s="831"/>
      <c r="BO3" s="563"/>
      <c r="BP3" s="563"/>
      <c r="BQ3" s="937"/>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933"/>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ht="89.25" customHeight="1" x14ac:dyDescent="0.2">
      <c r="A8" s="915">
        <v>1</v>
      </c>
      <c r="B8" s="925" t="s">
        <v>17</v>
      </c>
      <c r="C8" s="922" t="s">
        <v>325</v>
      </c>
      <c r="D8" s="250" t="s">
        <v>326</v>
      </c>
      <c r="E8" s="929" t="s">
        <v>327</v>
      </c>
      <c r="F8" s="930" t="s">
        <v>80</v>
      </c>
      <c r="G8" s="920" t="s">
        <v>328</v>
      </c>
      <c r="H8" s="913" t="s">
        <v>307</v>
      </c>
      <c r="I8" s="934" t="s">
        <v>61</v>
      </c>
      <c r="J8" s="903" t="s">
        <v>307</v>
      </c>
      <c r="K8" s="903" t="s">
        <v>307</v>
      </c>
      <c r="L8" s="905" t="s">
        <v>307</v>
      </c>
      <c r="M8" s="911">
        <f>IF(L8="X",5,IF(K8="X",4,IF(J8="X",3,IF(I8="X",2,IF(H8="X",1,"0")))))</f>
        <v>2</v>
      </c>
      <c r="N8" s="685" t="str">
        <f>IF(M8=1,"RARA VEZ",IF(M8=2,"IMPROBABLE",IF(M8=3,"POSIBLE",IF(M8=4,"PROBABLE",IF(M8=5,"CASI SIEMPRE","")))))</f>
        <v>IMPROBABLE</v>
      </c>
      <c r="O8" s="913" t="s">
        <v>61</v>
      </c>
      <c r="P8" s="903"/>
      <c r="Q8" s="903"/>
      <c r="R8" s="903"/>
      <c r="S8" s="903" t="s">
        <v>61</v>
      </c>
      <c r="T8" s="903" t="s">
        <v>307</v>
      </c>
      <c r="U8" s="903" t="s">
        <v>307</v>
      </c>
      <c r="V8" s="903" t="s">
        <v>307</v>
      </c>
      <c r="W8" s="903" t="s">
        <v>307</v>
      </c>
      <c r="X8" s="903" t="s">
        <v>61</v>
      </c>
      <c r="Y8" s="903" t="s">
        <v>61</v>
      </c>
      <c r="Z8" s="903" t="s">
        <v>61</v>
      </c>
      <c r="AA8" s="903"/>
      <c r="AB8" s="903" t="s">
        <v>307</v>
      </c>
      <c r="AC8" s="903" t="s">
        <v>307</v>
      </c>
      <c r="AD8" s="903" t="s">
        <v>307</v>
      </c>
      <c r="AE8" s="903" t="s">
        <v>307</v>
      </c>
      <c r="AF8" s="903" t="s">
        <v>307</v>
      </c>
      <c r="AG8" s="905" t="s">
        <v>307</v>
      </c>
      <c r="AH8" s="907">
        <f>COUNTIF(O8:AG8,"X")</f>
        <v>5</v>
      </c>
      <c r="AI8" s="685" t="str">
        <f>IF(AH8=0,"",(IF(AH8&gt;11,"CATASTRÓFICO",IF(AH8&lt;=5,"MODERADO",IF(12&gt;AH8&gt;5,"MAYOR","")))))</f>
        <v>MODERADO</v>
      </c>
      <c r="AJ8" s="909">
        <f>IF(AI8="CATASTRÓFICO",5*M8,IF(AI8="MAYOR",4*M8,IF(AI8="MODERADO",3*M8,0)))</f>
        <v>6</v>
      </c>
      <c r="AK8" s="591" t="str">
        <f>IF(AJ8=0,"",IF(AJ8="MAYOR","EXTREMO",IF(AI8="CASI SIEMPRE","EXTREMO",IF(AI8="CATASTRÓFICO","EXTREMO",IF(AJ8="12M","EXTREMO",IF(AJ8=4,"ALTO",IF(AJ8=8,"ALTO",IF(AJ8=9,"ALTO",IF(AJ8=6,"MODERADO",IF(AJ8=3,"MODERADO",IF(AJ8=12,IF(AI8="MODERADO","ALTO","EXTREMO"),"EXTREMO")))))))))))</f>
        <v>MODERADO</v>
      </c>
      <c r="AL8" s="251" t="s">
        <v>329</v>
      </c>
      <c r="AM8" s="40" t="s">
        <v>71</v>
      </c>
      <c r="AN8" s="82">
        <f t="shared" ref="AN8" si="0">IF(ISBLANK(AM8),"",IF(AM8="Asignado",15,"0"))</f>
        <v>15</v>
      </c>
      <c r="AO8" s="40" t="s">
        <v>84</v>
      </c>
      <c r="AP8" s="82">
        <f t="shared" ref="AP8" si="1">IF(ISBLANK(AO8),"",IF(AO8="Adecuado",15,"0"))</f>
        <v>15</v>
      </c>
      <c r="AQ8" s="40" t="s">
        <v>72</v>
      </c>
      <c r="AR8" s="82">
        <f t="shared" ref="AR8" si="2">IF(ISBLANK(AQ8),"",IF(AQ8="Oportuna",15,"0"))</f>
        <v>15</v>
      </c>
      <c r="AS8" s="40" t="s">
        <v>73</v>
      </c>
      <c r="AT8" s="82">
        <f t="shared" ref="AT8" si="3">IF(ISBLANK(AS8),"",IF(AS8="Prevenir",15,IF(AS8="Detectar",10,"0")))</f>
        <v>15</v>
      </c>
      <c r="AU8" s="40" t="s">
        <v>74</v>
      </c>
      <c r="AV8" s="82">
        <f t="shared" ref="AV8" si="4">IF(ISBLANK(AU8),"",IF(AU8="Confiable",15,"0"))</f>
        <v>15</v>
      </c>
      <c r="AW8" s="40" t="s">
        <v>76</v>
      </c>
      <c r="AX8" s="82">
        <f t="shared" ref="AX8" si="5">IF(ISBLANK(AW8),"",IF(AW8="Completa",10,IF(AW8="Incompleta",5,"0")))</f>
        <v>10</v>
      </c>
      <c r="AY8" s="41" t="s">
        <v>75</v>
      </c>
      <c r="AZ8" s="82">
        <f t="shared" ref="AZ8" si="6">IF(ISBLANK(AY8),"",IF(AY8="Se Investigan y Resuelven Oportunamente",15,"0"))</f>
        <v>15</v>
      </c>
      <c r="BA8" s="337" t="str">
        <f>IF(BB8=0,"",IF(BB8&lt;86,"Débil",(IF(BB8&gt;=96,"Fuerte","Moderado"))))</f>
        <v>Fuerte</v>
      </c>
      <c r="BB8" s="225">
        <v>100</v>
      </c>
      <c r="BC8" s="42" t="s">
        <v>54</v>
      </c>
      <c r="BD8" s="335" t="str">
        <f>IF(ISBLANK(BC8),"",(IF(BC8="El control no se ejecuta por parte del responsable","Débil",(IF(BC8="El control se ejecuta de manera consistente por parte del responsable","Fuerte","Moderado")))))</f>
        <v>Fuerte</v>
      </c>
      <c r="BE8" s="336" t="str">
        <f>IF(BA8="","",(IF(BD8="Débil","Débil",IF(BD8="Moderado","Moderado",IF(BA8="Débil","Débil","Fuerte")))))</f>
        <v>Fuerte</v>
      </c>
      <c r="BF8" s="334">
        <f>IF(BD8="","",(IF(BD8="Fuerte",2,IF(BD8="Moderado",1,0))))</f>
        <v>2</v>
      </c>
      <c r="BG8" s="871">
        <f>IFERROR(ROUND(AVERAGE(BF8:BF9),0),0)</f>
        <v>2</v>
      </c>
      <c r="BH8" s="900">
        <f>IF(BI8="CASI SIEMPRE",5,IF(BI8="PROBABLE",4,IF(BI8="POSIBLE",3,IF(BI8="IMPROBABLE",2,IF(BI8="RARA VEZ",1,0)))))</f>
        <v>1</v>
      </c>
      <c r="BI8" s="848" t="str">
        <f>IF(BG8=2,IF(N8="CASI SIEMPRE","POSIBLE",IF(N8="PROBABLE","IMPROBABLE","RARA VEZ")),IF(BG8=1,IF(N8="CASI SEGURO","PROBABLE",IF(N8="PROBABLE","POSIBLE",IF(N8="POSIBLE","IMPROBABLE","RARA VEZ"))),IF(BG8=0,N8,0)))</f>
        <v>RARA VEZ</v>
      </c>
      <c r="BJ8" s="897">
        <f>IF(BK8="CATASTRÓFICO",5,IF(BK8="MAYOR",4,IF(BK8="MODERADO",3,0)))</f>
        <v>3</v>
      </c>
      <c r="BK8" s="685" t="str">
        <f>AI8</f>
        <v>MODERADO</v>
      </c>
      <c r="BL8" s="897">
        <f>IF(BJ8*BH8=12,IF(BI8="PROBABLE","12A","12M"),BH8*BJ8)</f>
        <v>3</v>
      </c>
      <c r="BM8" s="838" t="str">
        <f>IF(BL8=0,"",IF(BI8="CASI SIEMPRE","EXTREMO",IF(BK8="CATASTRÓFICO","EXTREMO",IF(BL8="12M","EXTREMO",IF(BL8="12A","ALTO",IF(BL8=4,"ALTO",IF(BL8=8,"ALTO",IF(BL8=9,"ALTO",IF(BL8=6,"MODERADO",IF(BL8=3,"MODERADO","EXTREMO"))))))))))</f>
        <v>MODERADO</v>
      </c>
      <c r="BN8" s="895" t="s">
        <v>309</v>
      </c>
      <c r="BO8" s="252" t="s">
        <v>330</v>
      </c>
      <c r="BP8" s="252" t="s">
        <v>331</v>
      </c>
      <c r="BQ8" s="253" t="s">
        <v>332</v>
      </c>
      <c r="BR8" s="358">
        <v>0</v>
      </c>
      <c r="BS8" s="358">
        <v>0</v>
      </c>
      <c r="BT8" s="358">
        <v>0</v>
      </c>
      <c r="BU8" s="358">
        <v>0</v>
      </c>
      <c r="BV8" s="356"/>
    </row>
    <row r="9" spans="1:358" ht="78.75" customHeight="1" x14ac:dyDescent="0.2">
      <c r="A9" s="916"/>
      <c r="B9" s="923"/>
      <c r="C9" s="923"/>
      <c r="D9" s="254" t="s">
        <v>333</v>
      </c>
      <c r="E9" s="902"/>
      <c r="F9" s="919"/>
      <c r="G9" s="921"/>
      <c r="H9" s="914"/>
      <c r="I9" s="935"/>
      <c r="J9" s="904"/>
      <c r="K9" s="904"/>
      <c r="L9" s="906"/>
      <c r="M9" s="912"/>
      <c r="N9" s="687"/>
      <c r="O9" s="914"/>
      <c r="P9" s="904"/>
      <c r="Q9" s="904"/>
      <c r="R9" s="904"/>
      <c r="S9" s="904"/>
      <c r="T9" s="904"/>
      <c r="U9" s="904"/>
      <c r="V9" s="904"/>
      <c r="W9" s="904"/>
      <c r="X9" s="904"/>
      <c r="Y9" s="904"/>
      <c r="Z9" s="904"/>
      <c r="AA9" s="904"/>
      <c r="AB9" s="904"/>
      <c r="AC9" s="904"/>
      <c r="AD9" s="904"/>
      <c r="AE9" s="904"/>
      <c r="AF9" s="904"/>
      <c r="AG9" s="906"/>
      <c r="AH9" s="908"/>
      <c r="AI9" s="687"/>
      <c r="AJ9" s="910"/>
      <c r="AK9" s="593"/>
      <c r="AL9" s="255" t="s">
        <v>334</v>
      </c>
      <c r="AM9" s="40" t="s">
        <v>71</v>
      </c>
      <c r="AN9" s="82">
        <f t="shared" ref="AN9:AN15" si="7">IF(ISBLANK(AM9),"",IF(AM9="Asignado",15,"0"))</f>
        <v>15</v>
      </c>
      <c r="AO9" s="40" t="s">
        <v>84</v>
      </c>
      <c r="AP9" s="82">
        <f t="shared" ref="AP9:AP15" si="8">IF(ISBLANK(AO9),"",IF(AO9="Adecuado",15,"0"))</f>
        <v>15</v>
      </c>
      <c r="AQ9" s="40" t="s">
        <v>72</v>
      </c>
      <c r="AR9" s="82">
        <f t="shared" ref="AR9:AR15" si="9">IF(ISBLANK(AQ9),"",IF(AQ9="Oportuna",15,"0"))</f>
        <v>15</v>
      </c>
      <c r="AS9" s="40" t="s">
        <v>73</v>
      </c>
      <c r="AT9" s="82">
        <f t="shared" ref="AT9:AT15" si="10">IF(ISBLANK(AS9),"",IF(AS9="Prevenir",15,IF(AS9="Detectar",10,"0")))</f>
        <v>15</v>
      </c>
      <c r="AU9" s="40" t="s">
        <v>74</v>
      </c>
      <c r="AV9" s="82">
        <f t="shared" ref="AV9:AV15" si="11">IF(ISBLANK(AU9),"",IF(AU9="Confiable",15,"0"))</f>
        <v>15</v>
      </c>
      <c r="AW9" s="40" t="s">
        <v>76</v>
      </c>
      <c r="AX9" s="82">
        <f t="shared" ref="AX9:AX15" si="12">IF(ISBLANK(AW9),"",IF(AW9="Completa",10,IF(AW9="Incompleta",5,"0")))</f>
        <v>10</v>
      </c>
      <c r="AY9" s="41" t="s">
        <v>75</v>
      </c>
      <c r="AZ9" s="82">
        <f t="shared" ref="AZ9:AZ15" si="13">IF(ISBLANK(AY9),"",IF(AY9="Se Investigan y Resuelven Oportunamente",15,"0"))</f>
        <v>15</v>
      </c>
      <c r="BA9" s="337" t="str">
        <f t="shared" ref="BA9:BA15" si="14">IF(BB9=0,"",IF(BB9&lt;86,"Débil",(IF(BB9&gt;=96,"Fuerte","Moderado"))))</f>
        <v>Fuerte</v>
      </c>
      <c r="BB9" s="226">
        <v>100</v>
      </c>
      <c r="BC9" s="42" t="s">
        <v>54</v>
      </c>
      <c r="BD9" s="335" t="str">
        <f t="shared" ref="BD9:BD15" si="15">IF(ISBLANK(BC9),"",(IF(BC9="El control no se ejecuta por parte del responsable","Débil",(IF(BC9="El control se ejecuta de manera consistente por parte del responsable","Fuerte","Moderado")))))</f>
        <v>Fuerte</v>
      </c>
      <c r="BE9" s="336" t="str">
        <f t="shared" ref="BE9:BE15" si="16">IF(BA9="","",(IF(BD9="Débil","Débil",IF(BD9="Moderado","Moderado",IF(BA9="Débil","Débil","Fuerte")))))</f>
        <v>Fuerte</v>
      </c>
      <c r="BF9" s="334">
        <f t="shared" ref="BF9:BF15" si="17">IF(BD9="","",(IF(BD9="Fuerte",2,IF(BD9="Moderado",1,0))))</f>
        <v>2</v>
      </c>
      <c r="BG9" s="871"/>
      <c r="BH9" s="900"/>
      <c r="BI9" s="446"/>
      <c r="BJ9" s="898"/>
      <c r="BK9" s="687"/>
      <c r="BL9" s="898"/>
      <c r="BM9" s="450"/>
      <c r="BN9" s="895"/>
      <c r="BO9" s="256" t="s">
        <v>330</v>
      </c>
      <c r="BP9" s="256" t="s">
        <v>331</v>
      </c>
      <c r="BQ9" s="257" t="s">
        <v>332</v>
      </c>
      <c r="BR9" s="358">
        <v>0</v>
      </c>
      <c r="BS9" s="358">
        <v>0</v>
      </c>
      <c r="BT9" s="358">
        <v>0</v>
      </c>
      <c r="BU9" s="358">
        <v>0</v>
      </c>
      <c r="BV9" s="356"/>
    </row>
    <row r="10" spans="1:358" ht="144.75" customHeight="1" x14ac:dyDescent="0.2">
      <c r="A10" s="915">
        <v>2</v>
      </c>
      <c r="B10" s="923"/>
      <c r="C10" s="923"/>
      <c r="D10" s="243" t="s">
        <v>335</v>
      </c>
      <c r="E10" s="917" t="s">
        <v>336</v>
      </c>
      <c r="F10" s="918" t="s">
        <v>80</v>
      </c>
      <c r="G10" s="931" t="s">
        <v>306</v>
      </c>
      <c r="H10" s="926" t="s">
        <v>307</v>
      </c>
      <c r="I10" s="927" t="s">
        <v>61</v>
      </c>
      <c r="J10" s="927"/>
      <c r="K10" s="927" t="s">
        <v>307</v>
      </c>
      <c r="L10" s="928" t="s">
        <v>307</v>
      </c>
      <c r="M10" s="911">
        <f>IF(L10="X",5,IF(K10="X",4,IF(J10="X",3,IF(I10="X",2,IF(H10="X",1,"0")))))</f>
        <v>2</v>
      </c>
      <c r="N10" s="685" t="str">
        <f>IF(M10=1,"RARA VEZ",IF(M10=2,"IMPROBABLE",IF(M10=3,"POSIBLE",IF(M10=4,"PROBABLE",IF(M10=5,"CASI SIEMPRE","")))))</f>
        <v>IMPROBABLE</v>
      </c>
      <c r="O10" s="913" t="s">
        <v>61</v>
      </c>
      <c r="P10" s="903"/>
      <c r="Q10" s="903"/>
      <c r="R10" s="903"/>
      <c r="S10" s="903" t="s">
        <v>61</v>
      </c>
      <c r="T10" s="903" t="s">
        <v>307</v>
      </c>
      <c r="U10" s="903" t="s">
        <v>307</v>
      </c>
      <c r="V10" s="903" t="s">
        <v>307</v>
      </c>
      <c r="W10" s="903" t="s">
        <v>307</v>
      </c>
      <c r="X10" s="903" t="s">
        <v>61</v>
      </c>
      <c r="Y10" s="903" t="s">
        <v>61</v>
      </c>
      <c r="Z10" s="903" t="s">
        <v>61</v>
      </c>
      <c r="AA10" s="903" t="s">
        <v>61</v>
      </c>
      <c r="AB10" s="903" t="s">
        <v>61</v>
      </c>
      <c r="AC10" s="903" t="s">
        <v>61</v>
      </c>
      <c r="AD10" s="903" t="s">
        <v>307</v>
      </c>
      <c r="AE10" s="903" t="s">
        <v>307</v>
      </c>
      <c r="AF10" s="903" t="s">
        <v>307</v>
      </c>
      <c r="AG10" s="905" t="s">
        <v>307</v>
      </c>
      <c r="AH10" s="907">
        <f>COUNTIF(O10:AG10,"X")</f>
        <v>8</v>
      </c>
      <c r="AI10" s="685" t="str">
        <f>IF(AH10=0,"",(IF(AH10&gt;11,"CATASTRÓFICO",IF(AH10&lt;=5,"MODERADO",IF(12&gt;AH10&gt;5,"MAYOR","")))))</f>
        <v>MAYOR</v>
      </c>
      <c r="AJ10" s="909">
        <f>IF(AI10="CATASTRÓFICO",5*M10,IF(AI10="MAYOR",4*M10,IF(AI10="MODERADO",3*M10,0)))</f>
        <v>8</v>
      </c>
      <c r="AK10" s="591" t="str">
        <f>IF(AJ10=0,"",IF(AJ10="MAYOR","EXTREMO",IF(AI10="CASI SIEMPRE","EXTREMO",IF(AI10="CATASTRÓFICO","EXTREMO",IF(AJ10="12M","EXTREMO",IF(AJ10=4,"ALTO",IF(AJ10=8,"ALTO",IF(AJ10=9,"ALTO",IF(AJ10=6,"MODERADO",IF(AJ10=3,"MODERADO",IF(AJ10=12,IF(AI10="MODERADO","ALTO","EXTREMO"),"EXTREMO")))))))))))</f>
        <v>ALTO</v>
      </c>
      <c r="AL10" s="258" t="s">
        <v>337</v>
      </c>
      <c r="AM10" s="40" t="s">
        <v>71</v>
      </c>
      <c r="AN10" s="82">
        <f t="shared" si="7"/>
        <v>15</v>
      </c>
      <c r="AO10" s="40" t="s">
        <v>84</v>
      </c>
      <c r="AP10" s="82">
        <f t="shared" si="8"/>
        <v>15</v>
      </c>
      <c r="AQ10" s="40" t="s">
        <v>72</v>
      </c>
      <c r="AR10" s="82">
        <f t="shared" si="9"/>
        <v>15</v>
      </c>
      <c r="AS10" s="40" t="s">
        <v>73</v>
      </c>
      <c r="AT10" s="82">
        <f t="shared" si="10"/>
        <v>15</v>
      </c>
      <c r="AU10" s="40" t="s">
        <v>74</v>
      </c>
      <c r="AV10" s="82">
        <f t="shared" si="11"/>
        <v>15</v>
      </c>
      <c r="AW10" s="40" t="s">
        <v>76</v>
      </c>
      <c r="AX10" s="82">
        <f t="shared" si="12"/>
        <v>10</v>
      </c>
      <c r="AY10" s="41" t="s">
        <v>75</v>
      </c>
      <c r="AZ10" s="82">
        <f t="shared" si="13"/>
        <v>15</v>
      </c>
      <c r="BA10" s="337" t="str">
        <f t="shared" si="14"/>
        <v>Fuerte</v>
      </c>
      <c r="BB10" s="221">
        <v>100</v>
      </c>
      <c r="BC10" s="42" t="s">
        <v>54</v>
      </c>
      <c r="BD10" s="335" t="str">
        <f t="shared" si="15"/>
        <v>Fuerte</v>
      </c>
      <c r="BE10" s="336" t="str">
        <f t="shared" si="16"/>
        <v>Fuerte</v>
      </c>
      <c r="BF10" s="334">
        <f t="shared" si="17"/>
        <v>2</v>
      </c>
      <c r="BG10" s="899">
        <f>IFERROR(ROUND(AVERAGE(BF10:BF11),0),0)</f>
        <v>2</v>
      </c>
      <c r="BH10" s="900">
        <f>IF(BI10="CASI SIEMPRE",5,IF(BI10="PROBABLE",4,IF(BI10="POSIBLE",3,IF(BI10="IMPROBABLE",2,IF(BI10="RARA VEZ",1,0)))))</f>
        <v>1</v>
      </c>
      <c r="BI10" s="848" t="str">
        <f t="shared" ref="BI10" si="18">IF(BG10=2,IF(N10="CASI SIEMPRE","POSIBLE",IF(N10="PROBABLE","IMPROBABLE","RARA VEZ")),IF(BG10=1,IF(N10="CASI SEGURO","PROBABLE",IF(N10="PROBABLE","POSIBLE",IF(N10="POSIBLE","IMPROBABLE","RARA VEZ"))),IF(BG10=0,N10,0)))</f>
        <v>RARA VEZ</v>
      </c>
      <c r="BJ10" s="897">
        <f>IF(BK10="CATASTRÓFICO",5,IF(BK10="MAYOR",4,IF(BK10="MODERADO",3,0)))</f>
        <v>4</v>
      </c>
      <c r="BK10" s="685" t="str">
        <f>AI10</f>
        <v>MAYOR</v>
      </c>
      <c r="BL10" s="897">
        <f>IF(BJ10*BH10=12,IF(BI10="PROBABLE","12A","12M"),BH10*BJ10)</f>
        <v>4</v>
      </c>
      <c r="BM10" s="838" t="str">
        <f>IF(BL10=0,"",IF(BI10="CASI SIEMPRE","EXTREMO",IF(BK10="CATASTRÓFICO","EXTREMO",IF(BL10="12M","EXTREMO",IF(BL10="12A","ALTO",IF(BL10=4,"ALTO",IF(BL10=8,"ALTO",IF(BL10=9,"ALTO",IF(BL10=6,"MODERADO",IF(BL10=3,"MODERADO","EXTREMO"))))))))))</f>
        <v>ALTO</v>
      </c>
      <c r="BN10" s="901" t="s">
        <v>309</v>
      </c>
      <c r="BO10" s="258" t="s">
        <v>338</v>
      </c>
      <c r="BP10" s="258" t="s">
        <v>331</v>
      </c>
      <c r="BQ10" s="259" t="s">
        <v>332</v>
      </c>
      <c r="BR10" s="358">
        <v>0</v>
      </c>
      <c r="BS10" s="358">
        <v>0</v>
      </c>
      <c r="BT10" s="358">
        <v>0</v>
      </c>
      <c r="BU10" s="358">
        <v>0</v>
      </c>
      <c r="BV10" s="356"/>
    </row>
    <row r="11" spans="1:358" ht="76.5" customHeight="1" x14ac:dyDescent="0.2">
      <c r="A11" s="916"/>
      <c r="B11" s="923"/>
      <c r="C11" s="923"/>
      <c r="D11" s="244" t="s">
        <v>333</v>
      </c>
      <c r="E11" s="902"/>
      <c r="F11" s="919"/>
      <c r="G11" s="932"/>
      <c r="H11" s="914"/>
      <c r="I11" s="904"/>
      <c r="J11" s="904"/>
      <c r="K11" s="904"/>
      <c r="L11" s="906"/>
      <c r="M11" s="912"/>
      <c r="N11" s="687"/>
      <c r="O11" s="914"/>
      <c r="P11" s="904"/>
      <c r="Q11" s="904"/>
      <c r="R11" s="904"/>
      <c r="S11" s="904"/>
      <c r="T11" s="904"/>
      <c r="U11" s="904"/>
      <c r="V11" s="904"/>
      <c r="W11" s="904"/>
      <c r="X11" s="904"/>
      <c r="Y11" s="904"/>
      <c r="Z11" s="904"/>
      <c r="AA11" s="904"/>
      <c r="AB11" s="904"/>
      <c r="AC11" s="904"/>
      <c r="AD11" s="904"/>
      <c r="AE11" s="904"/>
      <c r="AF11" s="904"/>
      <c r="AG11" s="906"/>
      <c r="AH11" s="908"/>
      <c r="AI11" s="687"/>
      <c r="AJ11" s="910"/>
      <c r="AK11" s="593"/>
      <c r="AL11" s="260" t="s">
        <v>339</v>
      </c>
      <c r="AM11" s="40" t="s">
        <v>71</v>
      </c>
      <c r="AN11" s="82">
        <f t="shared" si="7"/>
        <v>15</v>
      </c>
      <c r="AO11" s="40" t="s">
        <v>84</v>
      </c>
      <c r="AP11" s="82">
        <f t="shared" si="8"/>
        <v>15</v>
      </c>
      <c r="AQ11" s="40" t="s">
        <v>72</v>
      </c>
      <c r="AR11" s="82">
        <f t="shared" si="9"/>
        <v>15</v>
      </c>
      <c r="AS11" s="40" t="s">
        <v>73</v>
      </c>
      <c r="AT11" s="82">
        <f t="shared" si="10"/>
        <v>15</v>
      </c>
      <c r="AU11" s="40" t="s">
        <v>74</v>
      </c>
      <c r="AV11" s="82">
        <f t="shared" si="11"/>
        <v>15</v>
      </c>
      <c r="AW11" s="40" t="s">
        <v>76</v>
      </c>
      <c r="AX11" s="82">
        <f t="shared" si="12"/>
        <v>10</v>
      </c>
      <c r="AY11" s="41" t="s">
        <v>75</v>
      </c>
      <c r="AZ11" s="82">
        <f t="shared" si="13"/>
        <v>15</v>
      </c>
      <c r="BA11" s="337" t="str">
        <f t="shared" si="14"/>
        <v>Fuerte</v>
      </c>
      <c r="BB11" s="222">
        <v>100</v>
      </c>
      <c r="BC11" s="42" t="s">
        <v>54</v>
      </c>
      <c r="BD11" s="335" t="str">
        <f t="shared" si="15"/>
        <v>Fuerte</v>
      </c>
      <c r="BE11" s="336" t="str">
        <f t="shared" si="16"/>
        <v>Fuerte</v>
      </c>
      <c r="BF11" s="334">
        <f t="shared" si="17"/>
        <v>2</v>
      </c>
      <c r="BG11" s="899"/>
      <c r="BH11" s="900"/>
      <c r="BI11" s="446"/>
      <c r="BJ11" s="898"/>
      <c r="BK11" s="687"/>
      <c r="BL11" s="898"/>
      <c r="BM11" s="450"/>
      <c r="BN11" s="902"/>
      <c r="BO11" s="260" t="s">
        <v>338</v>
      </c>
      <c r="BP11" s="260" t="s">
        <v>331</v>
      </c>
      <c r="BQ11" s="261" t="s">
        <v>332</v>
      </c>
      <c r="BR11" s="338">
        <v>0</v>
      </c>
      <c r="BS11" s="338">
        <v>0</v>
      </c>
      <c r="BT11" s="338">
        <v>0</v>
      </c>
      <c r="BU11" s="338">
        <v>0</v>
      </c>
      <c r="BV11" s="338"/>
    </row>
    <row r="12" spans="1:358" ht="72.75" customHeight="1" x14ac:dyDescent="0.2">
      <c r="A12" s="915">
        <v>3</v>
      </c>
      <c r="B12" s="923"/>
      <c r="C12" s="923"/>
      <c r="D12" s="243" t="s">
        <v>340</v>
      </c>
      <c r="E12" s="917" t="s">
        <v>341</v>
      </c>
      <c r="F12" s="918" t="s">
        <v>80</v>
      </c>
      <c r="G12" s="920" t="s">
        <v>342</v>
      </c>
      <c r="H12" s="913" t="s">
        <v>61</v>
      </c>
      <c r="I12" s="903" t="s">
        <v>307</v>
      </c>
      <c r="J12" s="903" t="s">
        <v>307</v>
      </c>
      <c r="K12" s="903" t="s">
        <v>307</v>
      </c>
      <c r="L12" s="905" t="s">
        <v>307</v>
      </c>
      <c r="M12" s="911">
        <f>IF(L12="X",5,IF(K12="X",4,IF(J12="X",3,IF(I12="X",2,IF(H12="X",1,"0")))))</f>
        <v>1</v>
      </c>
      <c r="N12" s="685" t="str">
        <f>IF(M12=1,"RARA VEZ",IF(M12=2,"IMPROBABLE",IF(M12=3,"POSIBLE",IF(M12=4,"PROBABLE",IF(M12=5,"CASI SIEMPRE","")))))</f>
        <v>RARA VEZ</v>
      </c>
      <c r="O12" s="913" t="s">
        <v>61</v>
      </c>
      <c r="P12" s="903"/>
      <c r="Q12" s="903"/>
      <c r="R12" s="903"/>
      <c r="S12" s="903" t="s">
        <v>61</v>
      </c>
      <c r="T12" s="903" t="s">
        <v>307</v>
      </c>
      <c r="U12" s="903" t="s">
        <v>307</v>
      </c>
      <c r="V12" s="903" t="s">
        <v>307</v>
      </c>
      <c r="W12" s="903" t="s">
        <v>307</v>
      </c>
      <c r="X12" s="903" t="s">
        <v>61</v>
      </c>
      <c r="Y12" s="903" t="s">
        <v>61</v>
      </c>
      <c r="Z12" s="903" t="s">
        <v>61</v>
      </c>
      <c r="AA12" s="903"/>
      <c r="AB12" s="903" t="s">
        <v>307</v>
      </c>
      <c r="AC12" s="903" t="s">
        <v>307</v>
      </c>
      <c r="AD12" s="903" t="s">
        <v>307</v>
      </c>
      <c r="AE12" s="903" t="s">
        <v>307</v>
      </c>
      <c r="AF12" s="903" t="s">
        <v>307</v>
      </c>
      <c r="AG12" s="905" t="s">
        <v>307</v>
      </c>
      <c r="AH12" s="907">
        <f>COUNTIF(O12:AG12,"X")</f>
        <v>5</v>
      </c>
      <c r="AI12" s="685" t="str">
        <f>IF(AH12=0,"",(IF(AH12&gt;11,"CATASTRÓFICO",IF(AH12&lt;=5,"MODERADO",IF(12&gt;AH12&gt;5,"MAYOR","")))))</f>
        <v>MODERADO</v>
      </c>
      <c r="AJ12" s="909">
        <f>IF(AI12="CATASTRÓFICO",5*M12,IF(AI12="MAYOR",4*M12,IF(AI12="MODERADO",3*M12,0)))</f>
        <v>3</v>
      </c>
      <c r="AK12" s="591" t="str">
        <f>IF(AJ12=0,"",IF(AJ12="MAYOR","EXTREMO",IF(AI12="CASI SIEMPRE","EXTREMO",IF(AI12="CATASTRÓFICO","EXTREMO",IF(AJ12="12M","EXTREMO",IF(AJ12=4,"ALTO",IF(AJ12=8,"ALTO",IF(AJ12=9,"ALTO",IF(AJ12=6,"MODERADO",IF(AJ12=3,"MODERADO",IF(AJ12=12,IF(AI12="MODERADO","ALTO","EXTREMO"),"EXTREMO")))))))))))</f>
        <v>MODERADO</v>
      </c>
      <c r="AL12" s="262" t="s">
        <v>343</v>
      </c>
      <c r="AM12" s="40" t="s">
        <v>71</v>
      </c>
      <c r="AN12" s="82">
        <f t="shared" si="7"/>
        <v>15</v>
      </c>
      <c r="AO12" s="40" t="s">
        <v>84</v>
      </c>
      <c r="AP12" s="82">
        <f t="shared" si="8"/>
        <v>15</v>
      </c>
      <c r="AQ12" s="40" t="s">
        <v>72</v>
      </c>
      <c r="AR12" s="82">
        <f t="shared" si="9"/>
        <v>15</v>
      </c>
      <c r="AS12" s="40" t="s">
        <v>73</v>
      </c>
      <c r="AT12" s="82">
        <f t="shared" si="10"/>
        <v>15</v>
      </c>
      <c r="AU12" s="40" t="s">
        <v>74</v>
      </c>
      <c r="AV12" s="82">
        <f t="shared" si="11"/>
        <v>15</v>
      </c>
      <c r="AW12" s="40" t="s">
        <v>76</v>
      </c>
      <c r="AX12" s="82">
        <f t="shared" si="12"/>
        <v>10</v>
      </c>
      <c r="AY12" s="41" t="s">
        <v>75</v>
      </c>
      <c r="AZ12" s="82">
        <f t="shared" si="13"/>
        <v>15</v>
      </c>
      <c r="BA12" s="337" t="str">
        <f t="shared" si="14"/>
        <v>Fuerte</v>
      </c>
      <c r="BB12" s="227">
        <v>100</v>
      </c>
      <c r="BC12" s="42" t="s">
        <v>54</v>
      </c>
      <c r="BD12" s="335" t="str">
        <f t="shared" si="15"/>
        <v>Fuerte</v>
      </c>
      <c r="BE12" s="336" t="str">
        <f t="shared" si="16"/>
        <v>Fuerte</v>
      </c>
      <c r="BF12" s="334">
        <f t="shared" si="17"/>
        <v>2</v>
      </c>
      <c r="BG12" s="899">
        <f>IFERROR(ROUND(AVERAGE(BF12:BF13),0),0)</f>
        <v>2</v>
      </c>
      <c r="BH12" s="900">
        <f>IF(BI12="CASI SIEMPRE",5,IF(BI12="PROBABLE",4,IF(BI12="POSIBLE",3,IF(BI12="IMPROBABLE",2,IF(BI12="RARA VEZ",1,0)))))</f>
        <v>1</v>
      </c>
      <c r="BI12" s="848" t="str">
        <f t="shared" ref="BI12" si="19">IF(BG12=2,IF(N12="CASI SIEMPRE","POSIBLE",IF(N12="PROBABLE","IMPROBABLE","RARA VEZ")),IF(BG12=1,IF(N12="CASI SEGURO","PROBABLE",IF(N12="PROBABLE","POSIBLE",IF(N12="POSIBLE","IMPROBABLE","RARA VEZ"))),IF(BG12=0,N12,0)))</f>
        <v>RARA VEZ</v>
      </c>
      <c r="BJ12" s="897">
        <f>IF(BK12="CATASTRÓFICO",5,IF(BK12="MAYOR",4,IF(BK12="MODERADO",3,0)))</f>
        <v>3</v>
      </c>
      <c r="BK12" s="685" t="str">
        <f>AI12</f>
        <v>MODERADO</v>
      </c>
      <c r="BL12" s="897">
        <f>IF(BJ12*BH12=12,IF(BI12="PROBABLE","12A","12M"),BH12*BJ12)</f>
        <v>3</v>
      </c>
      <c r="BM12" s="838" t="str">
        <f>IF(BL12=0,"",IF(BI12="CASI SIEMPRE","EXTREMO",IF(BK12="CATASTRÓFICO","EXTREMO",IF(BL12="12M","EXTREMO",IF(BL12="12A","ALTO",IF(BL12=4,"ALTO",IF(BL12=8,"ALTO",IF(BL12=9,"ALTO",IF(BL12=6,"MODERADO",IF(BL12=3,"MODERADO","EXTREMO"))))))))))</f>
        <v>MODERADO</v>
      </c>
      <c r="BN12" s="895" t="s">
        <v>309</v>
      </c>
      <c r="BO12" s="252" t="s">
        <v>344</v>
      </c>
      <c r="BP12" s="252" t="s">
        <v>345</v>
      </c>
      <c r="BQ12" s="253" t="s">
        <v>332</v>
      </c>
      <c r="BR12" s="338">
        <v>0</v>
      </c>
      <c r="BS12" s="338">
        <v>0</v>
      </c>
      <c r="BT12" s="338">
        <v>0</v>
      </c>
      <c r="BU12" s="338">
        <v>0</v>
      </c>
      <c r="BV12" s="338"/>
    </row>
    <row r="13" spans="1:358" ht="63" customHeight="1" x14ac:dyDescent="0.2">
      <c r="A13" s="916"/>
      <c r="B13" s="923"/>
      <c r="C13" s="923"/>
      <c r="D13" s="244" t="s">
        <v>335</v>
      </c>
      <c r="E13" s="902"/>
      <c r="F13" s="919"/>
      <c r="G13" s="921"/>
      <c r="H13" s="914"/>
      <c r="I13" s="904"/>
      <c r="J13" s="904"/>
      <c r="K13" s="904"/>
      <c r="L13" s="906"/>
      <c r="M13" s="912"/>
      <c r="N13" s="687"/>
      <c r="O13" s="914"/>
      <c r="P13" s="904"/>
      <c r="Q13" s="904"/>
      <c r="R13" s="904"/>
      <c r="S13" s="904"/>
      <c r="T13" s="904"/>
      <c r="U13" s="904"/>
      <c r="V13" s="904"/>
      <c r="W13" s="904"/>
      <c r="X13" s="904"/>
      <c r="Y13" s="904"/>
      <c r="Z13" s="904"/>
      <c r="AA13" s="904"/>
      <c r="AB13" s="904"/>
      <c r="AC13" s="904"/>
      <c r="AD13" s="904"/>
      <c r="AE13" s="904"/>
      <c r="AF13" s="904"/>
      <c r="AG13" s="906"/>
      <c r="AH13" s="908"/>
      <c r="AI13" s="687"/>
      <c r="AJ13" s="910"/>
      <c r="AK13" s="593"/>
      <c r="AL13" s="260" t="s">
        <v>346</v>
      </c>
      <c r="AM13" s="40" t="s">
        <v>71</v>
      </c>
      <c r="AN13" s="82">
        <f t="shared" si="7"/>
        <v>15</v>
      </c>
      <c r="AO13" s="40" t="s">
        <v>84</v>
      </c>
      <c r="AP13" s="82">
        <f t="shared" si="8"/>
        <v>15</v>
      </c>
      <c r="AQ13" s="40" t="s">
        <v>72</v>
      </c>
      <c r="AR13" s="82">
        <f t="shared" si="9"/>
        <v>15</v>
      </c>
      <c r="AS13" s="40" t="s">
        <v>73</v>
      </c>
      <c r="AT13" s="82">
        <f t="shared" si="10"/>
        <v>15</v>
      </c>
      <c r="AU13" s="40" t="s">
        <v>74</v>
      </c>
      <c r="AV13" s="82">
        <f t="shared" si="11"/>
        <v>15</v>
      </c>
      <c r="AW13" s="40" t="s">
        <v>76</v>
      </c>
      <c r="AX13" s="82">
        <f t="shared" si="12"/>
        <v>10</v>
      </c>
      <c r="AY13" s="41" t="s">
        <v>75</v>
      </c>
      <c r="AZ13" s="82">
        <f t="shared" si="13"/>
        <v>15</v>
      </c>
      <c r="BA13" s="337" t="str">
        <f t="shared" si="14"/>
        <v>Fuerte</v>
      </c>
      <c r="BB13" s="222">
        <v>100</v>
      </c>
      <c r="BC13" s="42" t="s">
        <v>54</v>
      </c>
      <c r="BD13" s="335" t="str">
        <f t="shared" si="15"/>
        <v>Fuerte</v>
      </c>
      <c r="BE13" s="336" t="str">
        <f t="shared" si="16"/>
        <v>Fuerte</v>
      </c>
      <c r="BF13" s="334">
        <f t="shared" si="17"/>
        <v>2</v>
      </c>
      <c r="BG13" s="899"/>
      <c r="BH13" s="900"/>
      <c r="BI13" s="446"/>
      <c r="BJ13" s="898"/>
      <c r="BK13" s="687"/>
      <c r="BL13" s="898"/>
      <c r="BM13" s="450"/>
      <c r="BN13" s="896"/>
      <c r="BO13" s="260" t="s">
        <v>344</v>
      </c>
      <c r="BP13" s="260" t="s">
        <v>331</v>
      </c>
      <c r="BQ13" s="261" t="s">
        <v>332</v>
      </c>
      <c r="BR13" s="338">
        <v>0</v>
      </c>
      <c r="BS13" s="338">
        <v>0</v>
      </c>
      <c r="BT13" s="338">
        <v>0</v>
      </c>
      <c r="BU13" s="338">
        <v>0</v>
      </c>
      <c r="BV13" s="338"/>
    </row>
    <row r="14" spans="1:358" ht="127.5" customHeight="1" x14ac:dyDescent="0.2">
      <c r="A14" s="915">
        <v>4</v>
      </c>
      <c r="B14" s="923"/>
      <c r="C14" s="923"/>
      <c r="D14" s="263" t="s">
        <v>347</v>
      </c>
      <c r="E14" s="917" t="s">
        <v>348</v>
      </c>
      <c r="F14" s="918" t="s">
        <v>80</v>
      </c>
      <c r="G14" s="920" t="s">
        <v>349</v>
      </c>
      <c r="H14" s="913" t="s">
        <v>61</v>
      </c>
      <c r="I14" s="903"/>
      <c r="J14" s="903" t="s">
        <v>307</v>
      </c>
      <c r="K14" s="903" t="s">
        <v>307</v>
      </c>
      <c r="L14" s="905" t="s">
        <v>307</v>
      </c>
      <c r="M14" s="911">
        <f>IF(L14="X",5,IF(K14="X",4,IF(J14="X",3,IF(I14="X",2,IF(H14="X",1,"0")))))</f>
        <v>1</v>
      </c>
      <c r="N14" s="685" t="str">
        <f>IF(M14=1,"RARA VEZ",IF(M14=2,"IMPROBABLE",IF(M14=3,"POSIBLE",IF(M14=4,"PROBABLE",IF(M14=5,"CASI SIEMPRE","")))))</f>
        <v>RARA VEZ</v>
      </c>
      <c r="O14" s="913" t="s">
        <v>61</v>
      </c>
      <c r="P14" s="903"/>
      <c r="Q14" s="903"/>
      <c r="R14" s="903"/>
      <c r="S14" s="903" t="s">
        <v>61</v>
      </c>
      <c r="T14" s="903" t="s">
        <v>307</v>
      </c>
      <c r="U14" s="903" t="s">
        <v>307</v>
      </c>
      <c r="V14" s="903" t="s">
        <v>307</v>
      </c>
      <c r="W14" s="903" t="s">
        <v>307</v>
      </c>
      <c r="X14" s="903" t="s">
        <v>61</v>
      </c>
      <c r="Y14" s="903" t="s">
        <v>61</v>
      </c>
      <c r="Z14" s="903" t="s">
        <v>61</v>
      </c>
      <c r="AA14" s="903" t="s">
        <v>307</v>
      </c>
      <c r="AB14" s="903" t="s">
        <v>307</v>
      </c>
      <c r="AC14" s="903" t="s">
        <v>307</v>
      </c>
      <c r="AD14" s="903" t="s">
        <v>307</v>
      </c>
      <c r="AE14" s="903" t="s">
        <v>307</v>
      </c>
      <c r="AF14" s="903" t="s">
        <v>307</v>
      </c>
      <c r="AG14" s="905" t="s">
        <v>307</v>
      </c>
      <c r="AH14" s="907">
        <f>COUNTIF(O14:AG14,"X")</f>
        <v>5</v>
      </c>
      <c r="AI14" s="685" t="str">
        <f>IF(AH14=0,"",(IF(AH14&gt;11,"CATASTRÓFICO",IF(AH14&lt;=5,"MODERADO",IF(12&gt;AH14&gt;5,"MAYOR","")))))</f>
        <v>MODERADO</v>
      </c>
      <c r="AJ14" s="909">
        <f>IF(AI14="CATASTRÓFICO",5*M14,IF(AI14="MAYOR",4*M14,IF(AI14="MODERADO",3*M14,0)))</f>
        <v>3</v>
      </c>
      <c r="AK14" s="591" t="str">
        <f>IF(AJ14=0,"",IF(AJ14="MAYOR","EXTREMO",IF(AI14="CASI SIEMPRE","EXTREMO",IF(AI14="CATASTRÓFICO","EXTREMO",IF(AJ14="12M","EXTREMO",IF(AJ14=4,"ALTO",IF(AJ14=8,"ALTO",IF(AJ14=9,"ALTO",IF(AJ14=6,"MODERADO",IF(AJ14=3,"MODERADO",IF(AJ14=12,IF(AI14="MODERADO","ALTO","EXTREMO"),"EXTREMO")))))))))))</f>
        <v>MODERADO</v>
      </c>
      <c r="AL14" s="262" t="s">
        <v>350</v>
      </c>
      <c r="AM14" s="40" t="s">
        <v>71</v>
      </c>
      <c r="AN14" s="82">
        <f t="shared" si="7"/>
        <v>15</v>
      </c>
      <c r="AO14" s="40" t="s">
        <v>84</v>
      </c>
      <c r="AP14" s="82">
        <f t="shared" si="8"/>
        <v>15</v>
      </c>
      <c r="AQ14" s="40" t="s">
        <v>72</v>
      </c>
      <c r="AR14" s="82">
        <f t="shared" si="9"/>
        <v>15</v>
      </c>
      <c r="AS14" s="40" t="s">
        <v>73</v>
      </c>
      <c r="AT14" s="82">
        <f t="shared" si="10"/>
        <v>15</v>
      </c>
      <c r="AU14" s="40" t="s">
        <v>74</v>
      </c>
      <c r="AV14" s="82">
        <f t="shared" si="11"/>
        <v>15</v>
      </c>
      <c r="AW14" s="40" t="s">
        <v>76</v>
      </c>
      <c r="AX14" s="82">
        <f t="shared" si="12"/>
        <v>10</v>
      </c>
      <c r="AY14" s="41" t="s">
        <v>75</v>
      </c>
      <c r="AZ14" s="82">
        <f t="shared" si="13"/>
        <v>15</v>
      </c>
      <c r="BA14" s="337" t="str">
        <f t="shared" si="14"/>
        <v>Fuerte</v>
      </c>
      <c r="BB14" s="227">
        <v>100</v>
      </c>
      <c r="BC14" s="42" t="s">
        <v>54</v>
      </c>
      <c r="BD14" s="335" t="str">
        <f t="shared" si="15"/>
        <v>Fuerte</v>
      </c>
      <c r="BE14" s="336" t="str">
        <f t="shared" si="16"/>
        <v>Fuerte</v>
      </c>
      <c r="BF14" s="334">
        <f t="shared" si="17"/>
        <v>2</v>
      </c>
      <c r="BG14" s="899">
        <f>IFERROR(ROUND(AVERAGE(BF14:BF15),0),0)</f>
        <v>2</v>
      </c>
      <c r="BH14" s="900">
        <f>IF(BI14="CASI SIEMPRE",5,IF(BI14="PROBABLE",4,IF(BI14="POSIBLE",3,IF(BI14="IMPROBABLE",2,IF(BI14="RARA VEZ",1,0)))))</f>
        <v>1</v>
      </c>
      <c r="BI14" s="848" t="str">
        <f t="shared" ref="BI14" si="20">IF(BG14=2,IF(N14="CASI SIEMPRE","POSIBLE",IF(N14="PROBABLE","IMPROBABLE","RARA VEZ")),IF(BG14=1,IF(N14="CASI SEGURO","PROBABLE",IF(N14="PROBABLE","POSIBLE",IF(N14="POSIBLE","IMPROBABLE","RARA VEZ"))),IF(BG14=0,N14,0)))</f>
        <v>RARA VEZ</v>
      </c>
      <c r="BJ14" s="897">
        <f>IF(BK14="CATASTRÓFICO",5,IF(BK14="MAYOR",4,IF(BK14="MODERADO",3,0)))</f>
        <v>3</v>
      </c>
      <c r="BK14" s="685" t="str">
        <f>AI14</f>
        <v>MODERADO</v>
      </c>
      <c r="BL14" s="897">
        <f>IF(BJ14*BH14=12,IF(BI14="PROBABLE","12A","12M"),BH14*BJ14)</f>
        <v>3</v>
      </c>
      <c r="BM14" s="838" t="str">
        <f>IF(BL14=0,"",IF(BI14="CASI SIEMPRE","EXTREMO",IF(BK14="CATASTRÓFICO","EXTREMO",IF(BL14="12M","EXTREMO",IF(BL14="12A","ALTO",IF(BL14=4,"ALTO",IF(BL14=8,"ALTO",IF(BL14=9,"ALTO",IF(BL14=6,"MODERADO",IF(BL14=3,"MODERADO","EXTREMO"))))))))))</f>
        <v>MODERADO</v>
      </c>
      <c r="BN14" s="895" t="s">
        <v>309</v>
      </c>
      <c r="BO14" s="252" t="s">
        <v>330</v>
      </c>
      <c r="BP14" s="252" t="s">
        <v>351</v>
      </c>
      <c r="BQ14" s="253" t="s">
        <v>332</v>
      </c>
      <c r="BR14" s="338">
        <v>0</v>
      </c>
      <c r="BS14" s="338">
        <v>0</v>
      </c>
      <c r="BT14" s="338">
        <v>0</v>
      </c>
      <c r="BU14" s="338">
        <v>0</v>
      </c>
      <c r="BV14" s="338"/>
    </row>
    <row r="15" spans="1:358" ht="50.25" customHeight="1" x14ac:dyDescent="0.2">
      <c r="A15" s="916"/>
      <c r="B15" s="924"/>
      <c r="C15" s="924"/>
      <c r="D15" s="244" t="s">
        <v>352</v>
      </c>
      <c r="E15" s="902"/>
      <c r="F15" s="919"/>
      <c r="G15" s="921"/>
      <c r="H15" s="914"/>
      <c r="I15" s="904"/>
      <c r="J15" s="904"/>
      <c r="K15" s="904"/>
      <c r="L15" s="906"/>
      <c r="M15" s="912"/>
      <c r="N15" s="687"/>
      <c r="O15" s="914"/>
      <c r="P15" s="904"/>
      <c r="Q15" s="904"/>
      <c r="R15" s="904"/>
      <c r="S15" s="904"/>
      <c r="T15" s="904"/>
      <c r="U15" s="904"/>
      <c r="V15" s="904"/>
      <c r="W15" s="904"/>
      <c r="X15" s="904"/>
      <c r="Y15" s="904"/>
      <c r="Z15" s="904"/>
      <c r="AA15" s="904"/>
      <c r="AB15" s="904"/>
      <c r="AC15" s="904"/>
      <c r="AD15" s="904"/>
      <c r="AE15" s="904"/>
      <c r="AF15" s="904"/>
      <c r="AG15" s="906"/>
      <c r="AH15" s="908"/>
      <c r="AI15" s="687"/>
      <c r="AJ15" s="910"/>
      <c r="AK15" s="593"/>
      <c r="AL15" s="260" t="s">
        <v>353</v>
      </c>
      <c r="AM15" s="40" t="s">
        <v>71</v>
      </c>
      <c r="AN15" s="82">
        <f t="shared" si="7"/>
        <v>15</v>
      </c>
      <c r="AO15" s="40" t="s">
        <v>84</v>
      </c>
      <c r="AP15" s="82">
        <f t="shared" si="8"/>
        <v>15</v>
      </c>
      <c r="AQ15" s="40" t="s">
        <v>72</v>
      </c>
      <c r="AR15" s="82">
        <f t="shared" si="9"/>
        <v>15</v>
      </c>
      <c r="AS15" s="40" t="s">
        <v>73</v>
      </c>
      <c r="AT15" s="82">
        <f t="shared" si="10"/>
        <v>15</v>
      </c>
      <c r="AU15" s="40" t="s">
        <v>74</v>
      </c>
      <c r="AV15" s="82">
        <f t="shared" si="11"/>
        <v>15</v>
      </c>
      <c r="AW15" s="40" t="s">
        <v>76</v>
      </c>
      <c r="AX15" s="82">
        <f t="shared" si="12"/>
        <v>10</v>
      </c>
      <c r="AY15" s="41" t="s">
        <v>75</v>
      </c>
      <c r="AZ15" s="82">
        <f t="shared" si="13"/>
        <v>15</v>
      </c>
      <c r="BA15" s="337" t="str">
        <f t="shared" si="14"/>
        <v>Fuerte</v>
      </c>
      <c r="BB15" s="222">
        <v>100</v>
      </c>
      <c r="BC15" s="42" t="s">
        <v>54</v>
      </c>
      <c r="BD15" s="335" t="str">
        <f t="shared" si="15"/>
        <v>Fuerte</v>
      </c>
      <c r="BE15" s="336" t="str">
        <f t="shared" si="16"/>
        <v>Fuerte</v>
      </c>
      <c r="BF15" s="334">
        <f t="shared" si="17"/>
        <v>2</v>
      </c>
      <c r="BG15" s="899"/>
      <c r="BH15" s="900"/>
      <c r="BI15" s="446"/>
      <c r="BJ15" s="898"/>
      <c r="BK15" s="687"/>
      <c r="BL15" s="898"/>
      <c r="BM15" s="450"/>
      <c r="BN15" s="896"/>
      <c r="BO15" s="260" t="s">
        <v>354</v>
      </c>
      <c r="BP15" s="252" t="s">
        <v>355</v>
      </c>
      <c r="BQ15" s="261" t="s">
        <v>332</v>
      </c>
      <c r="BR15" s="338">
        <v>0</v>
      </c>
      <c r="BS15" s="338">
        <v>0</v>
      </c>
      <c r="BT15" s="338">
        <v>0</v>
      </c>
      <c r="BU15" s="338">
        <v>0</v>
      </c>
      <c r="BV15" s="338"/>
    </row>
    <row r="16" spans="1:358" x14ac:dyDescent="0.2">
      <c r="E16" s="223"/>
      <c r="F16" s="223"/>
      <c r="G16" s="223"/>
      <c r="BR16" s="339">
        <f>AVERAGE(BR8:BR15)</f>
        <v>0</v>
      </c>
      <c r="BS16" s="339">
        <f t="shared" ref="BS16:BU16" si="21">AVERAGE(BS8:BS15)</f>
        <v>0</v>
      </c>
      <c r="BT16" s="339">
        <f t="shared" si="21"/>
        <v>0</v>
      </c>
      <c r="BU16" s="339">
        <f t="shared" si="21"/>
        <v>0</v>
      </c>
      <c r="BV16" s="339">
        <f>SUM(BR16:BT16)</f>
        <v>0</v>
      </c>
    </row>
    <row r="20" spans="65:68" x14ac:dyDescent="0.2">
      <c r="BM20" s="7"/>
      <c r="BN20" s="7"/>
      <c r="BP20" s="7"/>
    </row>
    <row r="21" spans="65:68" x14ac:dyDescent="0.2">
      <c r="BM21" s="7"/>
      <c r="BN21" s="7"/>
      <c r="BP21" s="7"/>
    </row>
  </sheetData>
  <protectedRanges>
    <protectedRange sqref="BR11:BU15" name="Rango1_2_1_1"/>
    <protectedRange sqref="BR8:BU10" name="Rango1_2_1_1_1"/>
  </protectedRanges>
  <mergeCells count="218">
    <mergeCell ref="A1:D3"/>
    <mergeCell ref="A4:G5"/>
    <mergeCell ref="H4:BM4"/>
    <mergeCell ref="BN4:BQ5"/>
    <mergeCell ref="H5:AK5"/>
    <mergeCell ref="AL5:BM5"/>
    <mergeCell ref="BL1:BM1"/>
    <mergeCell ref="BL2:BM2"/>
    <mergeCell ref="BL3:BM3"/>
    <mergeCell ref="BN1:BQ3"/>
    <mergeCell ref="E1:BK3"/>
    <mergeCell ref="BR4:BV5"/>
    <mergeCell ref="BR6:BR7"/>
    <mergeCell ref="BS6:BS7"/>
    <mergeCell ref="BT6:BT7"/>
    <mergeCell ref="BV6:BV7"/>
    <mergeCell ref="BQ6:BQ7"/>
    <mergeCell ref="AM7:AN7"/>
    <mergeCell ref="AO7:AP7"/>
    <mergeCell ref="AQ7:AR7"/>
    <mergeCell ref="AS7:AT7"/>
    <mergeCell ref="AU7:AV7"/>
    <mergeCell ref="AM6:AZ6"/>
    <mergeCell ref="BA6:BB7"/>
    <mergeCell ref="BL6:BM7"/>
    <mergeCell ref="BN6:BN7"/>
    <mergeCell ref="BO6:BO7"/>
    <mergeCell ref="BP6:BP7"/>
    <mergeCell ref="BU6:BU7"/>
    <mergeCell ref="H8:H9"/>
    <mergeCell ref="A10:A11"/>
    <mergeCell ref="E10:E11"/>
    <mergeCell ref="F10:F11"/>
    <mergeCell ref="G10:G11"/>
    <mergeCell ref="A6:A7"/>
    <mergeCell ref="B6:B7"/>
    <mergeCell ref="D6:D7"/>
    <mergeCell ref="E6:E7"/>
    <mergeCell ref="F6:F7"/>
    <mergeCell ref="G6:G7"/>
    <mergeCell ref="C6:C7"/>
    <mergeCell ref="H6:L6"/>
    <mergeCell ref="I8:I9"/>
    <mergeCell ref="J8:J9"/>
    <mergeCell ref="K8:K9"/>
    <mergeCell ref="L8:L9"/>
    <mergeCell ref="AJ6:AK7"/>
    <mergeCell ref="AL6:AL7"/>
    <mergeCell ref="BC6:BD7"/>
    <mergeCell ref="BE6:BG7"/>
    <mergeCell ref="BH6:BI7"/>
    <mergeCell ref="BJ6:BK7"/>
    <mergeCell ref="AW7:AX7"/>
    <mergeCell ref="AY7:AZ7"/>
    <mergeCell ref="M8:M9"/>
    <mergeCell ref="N8:N9"/>
    <mergeCell ref="Z8:Z9"/>
    <mergeCell ref="Q8:Q9"/>
    <mergeCell ref="R8:R9"/>
    <mergeCell ref="M6:N6"/>
    <mergeCell ref="O6:AG6"/>
    <mergeCell ref="AH6:AI6"/>
    <mergeCell ref="M10:M11"/>
    <mergeCell ref="O8:O9"/>
    <mergeCell ref="P8:P9"/>
    <mergeCell ref="BI8:BI9"/>
    <mergeCell ref="BK8:BK9"/>
    <mergeCell ref="AG8:AG9"/>
    <mergeCell ref="AH8:AH9"/>
    <mergeCell ref="AI8:AI9"/>
    <mergeCell ref="AJ8:AJ9"/>
    <mergeCell ref="AK8:AK9"/>
    <mergeCell ref="BG8:BG9"/>
    <mergeCell ref="S8:S9"/>
    <mergeCell ref="T8:T9"/>
    <mergeCell ref="AA8:AA9"/>
    <mergeCell ref="AB8:AB9"/>
    <mergeCell ref="AC8:AC9"/>
    <mergeCell ref="AD8:AD9"/>
    <mergeCell ref="AE8:AE9"/>
    <mergeCell ref="AF8:AF9"/>
    <mergeCell ref="U8:U9"/>
    <mergeCell ref="V8:V9"/>
    <mergeCell ref="W8:W9"/>
    <mergeCell ref="X8:X9"/>
    <mergeCell ref="Y8:Y9"/>
    <mergeCell ref="U10:U11"/>
    <mergeCell ref="V10:V11"/>
    <mergeCell ref="W10:W11"/>
    <mergeCell ref="X10:X11"/>
    <mergeCell ref="Y10:Y11"/>
    <mergeCell ref="N10:N11"/>
    <mergeCell ref="O10:O11"/>
    <mergeCell ref="P10:P11"/>
    <mergeCell ref="Q10:Q11"/>
    <mergeCell ref="R10:R11"/>
    <mergeCell ref="S10:S11"/>
    <mergeCell ref="T10:T11"/>
    <mergeCell ref="AF10:AF11"/>
    <mergeCell ref="AG10:AG11"/>
    <mergeCell ref="AH10:AH11"/>
    <mergeCell ref="AI10:AI11"/>
    <mergeCell ref="AJ10:AJ11"/>
    <mergeCell ref="AK10:AK11"/>
    <mergeCell ref="Z10:Z11"/>
    <mergeCell ref="AA10:AA11"/>
    <mergeCell ref="AB10:AB11"/>
    <mergeCell ref="AC10:AC11"/>
    <mergeCell ref="AD10:AD11"/>
    <mergeCell ref="AE10:AE11"/>
    <mergeCell ref="M12:M13"/>
    <mergeCell ref="N12:N13"/>
    <mergeCell ref="BJ8:BJ9"/>
    <mergeCell ref="BJ10:BJ11"/>
    <mergeCell ref="A12:A13"/>
    <mergeCell ref="E12:E13"/>
    <mergeCell ref="F12:F13"/>
    <mergeCell ref="G12:G13"/>
    <mergeCell ref="H12:H13"/>
    <mergeCell ref="BJ12:BJ13"/>
    <mergeCell ref="AE12:AE13"/>
    <mergeCell ref="AF12:AF13"/>
    <mergeCell ref="AG12:AG13"/>
    <mergeCell ref="AH12:AH13"/>
    <mergeCell ref="AC12:AC13"/>
    <mergeCell ref="AD12:AD13"/>
    <mergeCell ref="S12:S13"/>
    <mergeCell ref="T12:T13"/>
    <mergeCell ref="U12:U13"/>
    <mergeCell ref="V12:V13"/>
    <mergeCell ref="O12:O13"/>
    <mergeCell ref="P12:P13"/>
    <mergeCell ref="Q12:Q13"/>
    <mergeCell ref="R12:R13"/>
    <mergeCell ref="AI12:AI13"/>
    <mergeCell ref="AJ12:AJ13"/>
    <mergeCell ref="AK12:AK13"/>
    <mergeCell ref="BG12:BG13"/>
    <mergeCell ref="BH12:BH13"/>
    <mergeCell ref="BI12:BI13"/>
    <mergeCell ref="W12:W13"/>
    <mergeCell ref="X12:X13"/>
    <mergeCell ref="Y12:Y13"/>
    <mergeCell ref="Z12:Z13"/>
    <mergeCell ref="AA12:AA13"/>
    <mergeCell ref="AB12:AB13"/>
    <mergeCell ref="A14:A15"/>
    <mergeCell ref="E14:E15"/>
    <mergeCell ref="F14:F15"/>
    <mergeCell ref="G14:G15"/>
    <mergeCell ref="H14:H15"/>
    <mergeCell ref="I14:I15"/>
    <mergeCell ref="J14:J15"/>
    <mergeCell ref="K14:K15"/>
    <mergeCell ref="L14:L15"/>
    <mergeCell ref="C8:C15"/>
    <mergeCell ref="B8:B15"/>
    <mergeCell ref="I12:I13"/>
    <mergeCell ref="J12:J13"/>
    <mergeCell ref="K12:K13"/>
    <mergeCell ref="L12:L13"/>
    <mergeCell ref="H10:H11"/>
    <mergeCell ref="I10:I11"/>
    <mergeCell ref="J10:J11"/>
    <mergeCell ref="K10:K11"/>
    <mergeCell ref="L10:L11"/>
    <mergeCell ref="A8:A9"/>
    <mergeCell ref="E8:E9"/>
    <mergeCell ref="F8:F9"/>
    <mergeCell ref="G8:G9"/>
    <mergeCell ref="S14:S15"/>
    <mergeCell ref="T14:T15"/>
    <mergeCell ref="U14:U15"/>
    <mergeCell ref="V14:V15"/>
    <mergeCell ref="W14:W15"/>
    <mergeCell ref="X14:X15"/>
    <mergeCell ref="M14:M15"/>
    <mergeCell ref="N14:N15"/>
    <mergeCell ref="O14:O15"/>
    <mergeCell ref="P14:P15"/>
    <mergeCell ref="Q14:Q15"/>
    <mergeCell ref="R14:R15"/>
    <mergeCell ref="AE14:AE15"/>
    <mergeCell ref="AF14:AF15"/>
    <mergeCell ref="AG14:AG15"/>
    <mergeCell ref="AH14:AH15"/>
    <mergeCell ref="AI14:AI15"/>
    <mergeCell ref="AJ14:AJ15"/>
    <mergeCell ref="Y14:Y15"/>
    <mergeCell ref="Z14:Z15"/>
    <mergeCell ref="AA14:AA15"/>
    <mergeCell ref="AB14:AB15"/>
    <mergeCell ref="AC14:AC15"/>
    <mergeCell ref="AD14:AD15"/>
    <mergeCell ref="BN14:BN15"/>
    <mergeCell ref="BL8:BL9"/>
    <mergeCell ref="BL10:BL11"/>
    <mergeCell ref="BL12:BL13"/>
    <mergeCell ref="BM12:BM13"/>
    <mergeCell ref="BM14:BM15"/>
    <mergeCell ref="AK14:AK15"/>
    <mergeCell ref="BG14:BG15"/>
    <mergeCell ref="BH14:BH15"/>
    <mergeCell ref="BI14:BI15"/>
    <mergeCell ref="BJ14:BJ15"/>
    <mergeCell ref="BK14:BK15"/>
    <mergeCell ref="BL14:BL15"/>
    <mergeCell ref="BK12:BK13"/>
    <mergeCell ref="BN12:BN13"/>
    <mergeCell ref="BN8:BN9"/>
    <mergeCell ref="BM8:BM9"/>
    <mergeCell ref="BG10:BG11"/>
    <mergeCell ref="BH10:BH11"/>
    <mergeCell ref="BI10:BI11"/>
    <mergeCell ref="BK10:BK11"/>
    <mergeCell ref="BN10:BN11"/>
    <mergeCell ref="BM10:BM11"/>
    <mergeCell ref="BH8:BH9"/>
  </mergeCells>
  <conditionalFormatting sqref="N8 N10 N12 N14">
    <cfRule type="cellIs" dxfId="63" priority="67" operator="equal">
      <formula>"CASI SIEMPRE"</formula>
    </cfRule>
    <cfRule type="cellIs" dxfId="62" priority="68" operator="equal">
      <formula>"PROBABLE"</formula>
    </cfRule>
    <cfRule type="cellIs" dxfId="61" priority="69" operator="equal">
      <formula>"POSIBLE"</formula>
    </cfRule>
    <cfRule type="cellIs" dxfId="60" priority="70" operator="equal">
      <formula>"RARA VEZ"</formula>
    </cfRule>
    <cfRule type="cellIs" dxfId="59" priority="71" operator="equal">
      <formula>"IMPROBABLE"</formula>
    </cfRule>
  </conditionalFormatting>
  <conditionalFormatting sqref="AI8 AI10 AI12 AI14">
    <cfRule type="cellIs" dxfId="58" priority="64" operator="equal">
      <formula>"CATASTRÓFICO"</formula>
    </cfRule>
    <cfRule type="cellIs" dxfId="57" priority="65" operator="equal">
      <formula>"MAYOR"</formula>
    </cfRule>
    <cfRule type="cellIs" dxfId="56" priority="66" operator="equal">
      <formula>"MODERADO"</formula>
    </cfRule>
  </conditionalFormatting>
  <conditionalFormatting sqref="AK8 AK10 AK12 AK14">
    <cfRule type="cellIs" dxfId="55" priority="61" operator="equal">
      <formula>"EXTREMO"</formula>
    </cfRule>
    <cfRule type="cellIs" dxfId="54" priority="62" operator="equal">
      <formula>"MODERADO"</formula>
    </cfRule>
    <cfRule type="cellIs" dxfId="53" priority="63" operator="equal">
      <formula>"ALTO"</formula>
    </cfRule>
  </conditionalFormatting>
  <conditionalFormatting sqref="AN8:AN15">
    <cfRule type="cellIs" priority="33" operator="equal">
      <formula>""""""</formula>
    </cfRule>
    <cfRule type="cellIs" dxfId="52" priority="34" stopIfTrue="1" operator="equal">
      <formula>10</formula>
    </cfRule>
    <cfRule type="cellIs" dxfId="51" priority="35" operator="equal">
      <formula>"0"</formula>
    </cfRule>
    <cfRule type="cellIs" dxfId="50" priority="36" stopIfTrue="1" operator="equal">
      <formula>15</formula>
    </cfRule>
  </conditionalFormatting>
  <conditionalFormatting sqref="AP8:AP15">
    <cfRule type="cellIs" priority="37" operator="equal">
      <formula>""""""</formula>
    </cfRule>
    <cfRule type="cellIs" dxfId="49" priority="38" stopIfTrue="1" operator="equal">
      <formula>10</formula>
    </cfRule>
    <cfRule type="cellIs" dxfId="48" priority="39" operator="equal">
      <formula>"0"</formula>
    </cfRule>
    <cfRule type="cellIs" dxfId="47" priority="40" stopIfTrue="1" operator="equal">
      <formula>15</formula>
    </cfRule>
  </conditionalFormatting>
  <conditionalFormatting sqref="AR8:AR15">
    <cfRule type="cellIs" priority="41" operator="equal">
      <formula>""""""</formula>
    </cfRule>
    <cfRule type="cellIs" dxfId="46" priority="42" stopIfTrue="1" operator="equal">
      <formula>10</formula>
    </cfRule>
    <cfRule type="cellIs" dxfId="45" priority="43" operator="equal">
      <formula>"0"</formula>
    </cfRule>
    <cfRule type="cellIs" dxfId="44" priority="44" stopIfTrue="1" operator="equal">
      <formula>15</formula>
    </cfRule>
  </conditionalFormatting>
  <conditionalFormatting sqref="AT8:AT15">
    <cfRule type="cellIs" priority="45" operator="equal">
      <formula>""""""</formula>
    </cfRule>
    <cfRule type="cellIs" dxfId="43" priority="46" stopIfTrue="1" operator="equal">
      <formula>10</formula>
    </cfRule>
    <cfRule type="cellIs" dxfId="42" priority="47" operator="equal">
      <formula>"0"</formula>
    </cfRule>
    <cfRule type="cellIs" dxfId="41" priority="48" stopIfTrue="1" operator="equal">
      <formula>15</formula>
    </cfRule>
  </conditionalFormatting>
  <conditionalFormatting sqref="AV8:AV15">
    <cfRule type="cellIs" priority="49" operator="equal">
      <formula>""""""</formula>
    </cfRule>
    <cfRule type="cellIs" dxfId="40" priority="50" stopIfTrue="1" operator="equal">
      <formula>10</formula>
    </cfRule>
    <cfRule type="cellIs" dxfId="39" priority="51" operator="equal">
      <formula>"0"</formula>
    </cfRule>
    <cfRule type="cellIs" dxfId="38" priority="52" stopIfTrue="1" operator="equal">
      <formula>15</formula>
    </cfRule>
  </conditionalFormatting>
  <conditionalFormatting sqref="AX8:AX15">
    <cfRule type="cellIs" priority="57" operator="equal">
      <formula>""""""</formula>
    </cfRule>
    <cfRule type="cellIs" dxfId="37" priority="58" stopIfTrue="1" operator="equal">
      <formula>5</formula>
    </cfRule>
    <cfRule type="cellIs" dxfId="36" priority="59" operator="equal">
      <formula>"0"</formula>
    </cfRule>
    <cfRule type="cellIs" dxfId="35" priority="60" stopIfTrue="1" operator="equal">
      <formula>10</formula>
    </cfRule>
  </conditionalFormatting>
  <conditionalFormatting sqref="AZ8:AZ15">
    <cfRule type="cellIs" priority="53" operator="equal">
      <formula>""""""</formula>
    </cfRule>
    <cfRule type="cellIs" dxfId="34" priority="54" stopIfTrue="1" operator="equal">
      <formula>10</formula>
    </cfRule>
    <cfRule type="cellIs" dxfId="33" priority="55" operator="equal">
      <formula>"0"</formula>
    </cfRule>
    <cfRule type="cellIs" dxfId="32" priority="56" stopIfTrue="1" operator="equal">
      <formula>15</formula>
    </cfRule>
  </conditionalFormatting>
  <conditionalFormatting sqref="BC8:BC15">
    <cfRule type="cellIs" dxfId="31" priority="30" operator="greaterThanOrEqual">
      <formula>96</formula>
    </cfRule>
    <cfRule type="cellIs" dxfId="30" priority="31" operator="between">
      <formula>86</formula>
      <formula>95</formula>
    </cfRule>
    <cfRule type="cellIs" dxfId="29" priority="32" operator="between">
      <formula>0</formula>
      <formula>85</formula>
    </cfRule>
  </conditionalFormatting>
  <conditionalFormatting sqref="BI8 BI10 BI12 BI14">
    <cfRule type="cellIs" dxfId="28" priority="25" operator="equal">
      <formula>"CASI SIEMPRE"</formula>
    </cfRule>
    <cfRule type="cellIs" dxfId="27" priority="26" operator="equal">
      <formula>"PROBABLE"</formula>
    </cfRule>
    <cfRule type="cellIs" dxfId="26" priority="27" operator="equal">
      <formula>"POSIBLE"</formula>
    </cfRule>
    <cfRule type="cellIs" dxfId="25" priority="28" operator="equal">
      <formula>"RARA VEZ"</formula>
    </cfRule>
    <cfRule type="cellIs" dxfId="24" priority="29" operator="equal">
      <formula>"IMPROBABLE"</formula>
    </cfRule>
  </conditionalFormatting>
  <conditionalFormatting sqref="BK8">
    <cfRule type="cellIs" dxfId="23" priority="22" operator="equal">
      <formula>"CATASTRÓFICO"</formula>
    </cfRule>
    <cfRule type="cellIs" dxfId="22" priority="23" operator="equal">
      <formula>"MAYOR"</formula>
    </cfRule>
    <cfRule type="cellIs" dxfId="21" priority="24" operator="equal">
      <formula>"MODERADO"</formula>
    </cfRule>
  </conditionalFormatting>
  <conditionalFormatting sqref="BK10">
    <cfRule type="cellIs" dxfId="20" priority="19" operator="equal">
      <formula>"CATASTRÓFICO"</formula>
    </cfRule>
    <cfRule type="cellIs" dxfId="19" priority="20" operator="equal">
      <formula>"MAYOR"</formula>
    </cfRule>
    <cfRule type="cellIs" dxfId="18" priority="21" operator="equal">
      <formula>"MODERADO"</formula>
    </cfRule>
  </conditionalFormatting>
  <conditionalFormatting sqref="BK12">
    <cfRule type="cellIs" dxfId="17" priority="16" operator="equal">
      <formula>"CATASTRÓFICO"</formula>
    </cfRule>
    <cfRule type="cellIs" dxfId="16" priority="17" operator="equal">
      <formula>"MAYOR"</formula>
    </cfRule>
    <cfRule type="cellIs" dxfId="15" priority="18" operator="equal">
      <formula>"MODERADO"</formula>
    </cfRule>
  </conditionalFormatting>
  <conditionalFormatting sqref="BK14">
    <cfRule type="cellIs" dxfId="14" priority="13" operator="equal">
      <formula>"CATASTRÓFICO"</formula>
    </cfRule>
    <cfRule type="cellIs" dxfId="13" priority="14" operator="equal">
      <formula>"MAYOR"</formula>
    </cfRule>
    <cfRule type="cellIs" dxfId="12" priority="15" operator="equal">
      <formula>"MODERADO"</formula>
    </cfRule>
  </conditionalFormatting>
  <conditionalFormatting sqref="BM8">
    <cfRule type="cellIs" dxfId="11" priority="10" operator="equal">
      <formula>"EXTREMO"</formula>
    </cfRule>
    <cfRule type="cellIs" dxfId="10" priority="11" operator="equal">
      <formula>"MODERADO"</formula>
    </cfRule>
    <cfRule type="cellIs" dxfId="9" priority="12" operator="equal">
      <formula>"ALTO"</formula>
    </cfRule>
  </conditionalFormatting>
  <conditionalFormatting sqref="BM10">
    <cfRule type="cellIs" dxfId="8" priority="7" operator="equal">
      <formula>"EXTREMO"</formula>
    </cfRule>
    <cfRule type="cellIs" dxfId="7" priority="8" operator="equal">
      <formula>"MODERADO"</formula>
    </cfRule>
    <cfRule type="cellIs" dxfId="6" priority="9" operator="equal">
      <formula>"ALTO"</formula>
    </cfRule>
  </conditionalFormatting>
  <conditionalFormatting sqref="BM12">
    <cfRule type="cellIs" dxfId="5" priority="4" operator="equal">
      <formula>"EXTREMO"</formula>
    </cfRule>
    <cfRule type="cellIs" dxfId="4" priority="5" operator="equal">
      <formula>"MODERADO"</formula>
    </cfRule>
    <cfRule type="cellIs" dxfId="3" priority="6" operator="equal">
      <formula>"ALTO"</formula>
    </cfRule>
  </conditionalFormatting>
  <conditionalFormatting sqref="BM14">
    <cfRule type="cellIs" dxfId="2" priority="1" operator="equal">
      <formula>"EXTREMO"</formula>
    </cfRule>
    <cfRule type="cellIs" dxfId="1" priority="2" operator="equal">
      <formula>"MODERADO"</formula>
    </cfRule>
    <cfRule type="cellIs" dxfId="0" priority="3" operator="equal">
      <formula>"ALTO"</formula>
    </cfRule>
  </conditionalFormatting>
  <dataValidations count="8">
    <dataValidation type="list" allowBlank="1" showInputMessage="1" showErrorMessage="1" sqref="AW8:AW15" xr:uid="{76EEA173-5222-4F6F-AE80-7530042199D8}">
      <formula1>$MR$7:$MR$9</formula1>
    </dataValidation>
    <dataValidation type="list" allowBlank="1" showInputMessage="1" showErrorMessage="1" sqref="AY8:AY15" xr:uid="{079206B6-CBA6-4831-B2A1-D9CC3EA6A8C9}">
      <formula1>$MQ$7:$MQ$8</formula1>
    </dataValidation>
    <dataValidation type="list" allowBlank="1" showInputMessage="1" showErrorMessage="1" sqref="AU8:AU15" xr:uid="{F2A5E65D-D2C7-493D-83D3-962B049EC799}">
      <formula1>$MP$7:$MP$8</formula1>
    </dataValidation>
    <dataValidation type="list" allowBlank="1" showInputMessage="1" showErrorMessage="1" sqref="AS8:AS15" xr:uid="{78DDA672-0691-422E-82AC-9EFEC48F87B5}">
      <formula1>$MO$7:$MO$9</formula1>
    </dataValidation>
    <dataValidation type="list" allowBlank="1" showInputMessage="1" showErrorMessage="1" sqref="AQ8:AQ15" xr:uid="{3E27E813-6A53-45E0-953A-38DB7DF99DA6}">
      <formula1>$MN$7:$MN$8</formula1>
    </dataValidation>
    <dataValidation type="list" allowBlank="1" showInputMessage="1" showErrorMessage="1" sqref="AO8:AO15" xr:uid="{F7558F87-214B-4605-84F2-DBCBB3AD5CF9}">
      <formula1>$MM$9:$MM$10</formula1>
    </dataValidation>
    <dataValidation type="list" allowBlank="1" showInputMessage="1" showErrorMessage="1" sqref="AM8:AM15" xr:uid="{016F8E4F-6B7A-408E-BA1C-3834B28C3B00}">
      <formula1>$MM$7:$MM$8</formula1>
    </dataValidation>
    <dataValidation type="list" allowBlank="1" showInputMessage="1" showErrorMessage="1" sqref="BC8:BC15" xr:uid="{859358F4-62A7-4319-B753-F4F476096727}">
      <formula1>$MK$6:$MK$8</formula1>
    </dataValidation>
  </dataValidations>
  <pageMargins left="0.7" right="0.7" top="0.75" bottom="0.75" header="0.3" footer="0.3"/>
  <pageSetup orientation="portrait"/>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F89E-020F-4A46-B253-EEBED935D7F9}">
  <dimension ref="E3:J14"/>
  <sheetViews>
    <sheetView workbookViewId="0">
      <selection activeCell="J12" sqref="J12"/>
    </sheetView>
  </sheetViews>
  <sheetFormatPr baseColWidth="10" defaultColWidth="11.5" defaultRowHeight="15" x14ac:dyDescent="0.2"/>
  <cols>
    <col min="6" max="10" width="13.6640625" style="6" customWidth="1"/>
  </cols>
  <sheetData>
    <row r="3" spans="5:10" ht="51" customHeight="1" x14ac:dyDescent="0.2">
      <c r="E3" s="1" t="s">
        <v>356</v>
      </c>
      <c r="F3" s="2">
        <v>5</v>
      </c>
      <c r="G3" s="2">
        <v>10</v>
      </c>
      <c r="H3" s="3">
        <v>15</v>
      </c>
      <c r="I3" s="3">
        <v>20</v>
      </c>
      <c r="J3" s="3">
        <v>25</v>
      </c>
    </row>
    <row r="4" spans="5:10" ht="51" customHeight="1" x14ac:dyDescent="0.2">
      <c r="E4" s="1" t="s">
        <v>357</v>
      </c>
      <c r="F4" s="2" t="s">
        <v>358</v>
      </c>
      <c r="G4" s="2">
        <v>8</v>
      </c>
      <c r="H4" s="4" t="s">
        <v>359</v>
      </c>
      <c r="I4" s="3">
        <v>16</v>
      </c>
      <c r="J4" s="3">
        <v>20</v>
      </c>
    </row>
    <row r="5" spans="5:10" ht="51" customHeight="1" x14ac:dyDescent="0.2">
      <c r="E5" s="1" t="s">
        <v>360</v>
      </c>
      <c r="F5" s="2">
        <v>3</v>
      </c>
      <c r="G5" s="2">
        <v>6</v>
      </c>
      <c r="H5" s="4">
        <v>9</v>
      </c>
      <c r="I5" s="3" t="s">
        <v>361</v>
      </c>
      <c r="J5" s="3">
        <v>15</v>
      </c>
    </row>
    <row r="6" spans="5:10" ht="51" customHeight="1" x14ac:dyDescent="0.2">
      <c r="E6" s="1" t="s">
        <v>362</v>
      </c>
      <c r="F6" s="2">
        <v>2</v>
      </c>
      <c r="G6" s="2" t="s">
        <v>363</v>
      </c>
      <c r="H6" s="5">
        <v>6</v>
      </c>
      <c r="I6" s="4">
        <v>8</v>
      </c>
      <c r="J6" s="3">
        <v>10</v>
      </c>
    </row>
    <row r="7" spans="5:10" ht="51" customHeight="1" x14ac:dyDescent="0.2">
      <c r="E7" s="1" t="s">
        <v>364</v>
      </c>
      <c r="F7" s="2">
        <v>1</v>
      </c>
      <c r="G7" s="2">
        <v>2</v>
      </c>
      <c r="H7" s="5">
        <v>3</v>
      </c>
      <c r="I7" s="4">
        <v>4</v>
      </c>
      <c r="J7" s="3">
        <v>5</v>
      </c>
    </row>
    <row r="8" spans="5:10" x14ac:dyDescent="0.2">
      <c r="F8" s="6" t="s">
        <v>365</v>
      </c>
      <c r="G8" s="6" t="s">
        <v>366</v>
      </c>
      <c r="H8" s="6" t="s">
        <v>367</v>
      </c>
      <c r="I8" s="6" t="s">
        <v>368</v>
      </c>
      <c r="J8" s="6" t="s">
        <v>369</v>
      </c>
    </row>
    <row r="12" spans="5:10" x14ac:dyDescent="0.2">
      <c r="E12" s="942" t="s">
        <v>370</v>
      </c>
      <c r="F12" s="940"/>
      <c r="G12" s="939"/>
      <c r="H12" s="938"/>
      <c r="I12" s="941"/>
    </row>
    <row r="13" spans="5:10" x14ac:dyDescent="0.2">
      <c r="E13" s="942"/>
      <c r="F13" s="940"/>
      <c r="G13" s="939"/>
      <c r="H13" s="938"/>
      <c r="I13" s="941"/>
    </row>
    <row r="14" spans="5:10" x14ac:dyDescent="0.2">
      <c r="F14" s="6" t="s">
        <v>371</v>
      </c>
      <c r="G14" s="6" t="s">
        <v>372</v>
      </c>
      <c r="H14" s="6" t="s">
        <v>103</v>
      </c>
      <c r="I14" s="6" t="s">
        <v>373</v>
      </c>
    </row>
  </sheetData>
  <mergeCells count="5">
    <mergeCell ref="H12:H13"/>
    <mergeCell ref="G12:G13"/>
    <mergeCell ref="F12:F13"/>
    <mergeCell ref="I12:I13"/>
    <mergeCell ref="E12:E13"/>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EB196-2DBD-4842-9D52-68B4B94CD696}">
  <dimension ref="E3:K17"/>
  <sheetViews>
    <sheetView topLeftCell="A3" workbookViewId="0">
      <selection activeCell="M19" sqref="M19"/>
    </sheetView>
  </sheetViews>
  <sheetFormatPr baseColWidth="10" defaultColWidth="11.5" defaultRowHeight="15" x14ac:dyDescent="0.2"/>
  <cols>
    <col min="6" max="10" width="13.6640625" style="6" customWidth="1"/>
  </cols>
  <sheetData>
    <row r="3" spans="5:11" ht="51" customHeight="1" x14ac:dyDescent="0.2">
      <c r="E3" s="1" t="s">
        <v>356</v>
      </c>
      <c r="F3" s="2">
        <v>5</v>
      </c>
      <c r="G3" s="2">
        <v>10</v>
      </c>
      <c r="H3" s="3">
        <v>15</v>
      </c>
      <c r="I3" s="3">
        <v>20</v>
      </c>
      <c r="J3" s="3">
        <v>25</v>
      </c>
    </row>
    <row r="4" spans="5:11" ht="51" customHeight="1" x14ac:dyDescent="0.2">
      <c r="E4" s="1" t="s">
        <v>357</v>
      </c>
      <c r="F4" s="2">
        <v>4</v>
      </c>
      <c r="G4" s="2">
        <v>8</v>
      </c>
      <c r="H4" s="4">
        <v>12</v>
      </c>
      <c r="I4" s="3">
        <v>16</v>
      </c>
      <c r="J4" s="3">
        <v>20</v>
      </c>
    </row>
    <row r="5" spans="5:11" ht="51" customHeight="1" x14ac:dyDescent="0.2">
      <c r="E5" s="1" t="s">
        <v>360</v>
      </c>
      <c r="F5" s="2">
        <v>3</v>
      </c>
      <c r="G5" s="2">
        <v>6</v>
      </c>
      <c r="H5" s="4">
        <v>9</v>
      </c>
      <c r="I5" s="3">
        <v>12</v>
      </c>
      <c r="J5" s="3">
        <v>15</v>
      </c>
    </row>
    <row r="6" spans="5:11" ht="51" customHeight="1" x14ac:dyDescent="0.2">
      <c r="E6" s="1" t="s">
        <v>362</v>
      </c>
      <c r="F6" s="2">
        <v>2</v>
      </c>
      <c r="G6" s="2">
        <v>4</v>
      </c>
      <c r="H6" s="5">
        <v>6</v>
      </c>
      <c r="I6" s="4">
        <v>8</v>
      </c>
      <c r="J6" s="3">
        <v>10</v>
      </c>
    </row>
    <row r="7" spans="5:11" ht="51" customHeight="1" x14ac:dyDescent="0.2">
      <c r="E7" s="1" t="s">
        <v>364</v>
      </c>
      <c r="F7" s="2">
        <v>1</v>
      </c>
      <c r="G7" s="2">
        <v>2</v>
      </c>
      <c r="H7" s="5">
        <v>3</v>
      </c>
      <c r="I7" s="4">
        <v>4</v>
      </c>
      <c r="J7" s="3">
        <v>5</v>
      </c>
    </row>
    <row r="8" spans="5:11" x14ac:dyDescent="0.2">
      <c r="F8" s="6" t="s">
        <v>365</v>
      </c>
      <c r="G8" s="6" t="s">
        <v>366</v>
      </c>
      <c r="H8" s="6" t="s">
        <v>367</v>
      </c>
      <c r="I8" s="6" t="s">
        <v>368</v>
      </c>
      <c r="J8" s="6" t="s">
        <v>369</v>
      </c>
    </row>
    <row r="14" spans="5:11" x14ac:dyDescent="0.2">
      <c r="F14"/>
      <c r="K14" s="6"/>
    </row>
    <row r="15" spans="5:11" x14ac:dyDescent="0.2">
      <c r="F15"/>
      <c r="G15" s="940"/>
      <c r="H15" s="939"/>
      <c r="I15" s="938"/>
      <c r="J15" s="941"/>
      <c r="K15" s="6"/>
    </row>
    <row r="16" spans="5:11" x14ac:dyDescent="0.2">
      <c r="F16"/>
      <c r="G16" s="940"/>
      <c r="H16" s="939"/>
      <c r="I16" s="938"/>
      <c r="J16" s="941"/>
      <c r="K16" s="6"/>
    </row>
    <row r="17" spans="6:11" x14ac:dyDescent="0.2">
      <c r="F17"/>
      <c r="G17" s="6" t="s">
        <v>371</v>
      </c>
      <c r="H17" s="6" t="s">
        <v>372</v>
      </c>
      <c r="I17" s="6" t="s">
        <v>103</v>
      </c>
      <c r="J17" s="6" t="s">
        <v>373</v>
      </c>
      <c r="K17" s="6"/>
    </row>
  </sheetData>
  <mergeCells count="4">
    <mergeCell ref="G15:G16"/>
    <mergeCell ref="H15:H16"/>
    <mergeCell ref="I15:I16"/>
    <mergeCell ref="J15:J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B24D2-E8FA-4D61-B4AC-F98368446462}">
  <dimension ref="A1"/>
  <sheetViews>
    <sheetView workbookViewId="0">
      <selection activeCell="F30" sqref="F30"/>
    </sheetView>
  </sheetViews>
  <sheetFormatPr baseColWidth="10" defaultColWidth="8.83203125" defaultRowHeight="15" x14ac:dyDescent="0.2"/>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1C51F-6A15-495B-9F05-6A473C459932}">
  <dimension ref="A1:MO13"/>
  <sheetViews>
    <sheetView tabSelected="1" topLeftCell="E1" zoomScale="98" zoomScaleNormal="98" workbookViewId="0">
      <selection activeCell="E1" sqref="E1:BV3"/>
    </sheetView>
  </sheetViews>
  <sheetFormatPr baseColWidth="10" defaultColWidth="11.5" defaultRowHeight="15" x14ac:dyDescent="0.2"/>
  <cols>
    <col min="1" max="1" width="4" style="19" customWidth="1"/>
    <col min="2" max="2" width="16.6640625" style="7" customWidth="1"/>
    <col min="3" max="3" width="27.6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customWidth="1"/>
    <col min="14" max="14" width="16.5" style="131" customWidth="1"/>
    <col min="15" max="33" width="5" style="19" hidden="1" customWidth="1"/>
    <col min="34" max="34" width="6.1640625" style="134" customWidth="1"/>
    <col min="35" max="35" width="16.33203125" style="131" bestFit="1" customWidth="1"/>
    <col min="36" max="36" width="5.83203125" style="79"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13.83203125" style="79" hidden="1" customWidth="1"/>
    <col min="61" max="61" width="15.33203125" style="136" hidden="1" customWidth="1"/>
    <col min="62" max="62" width="8.83203125" style="79" hidden="1" customWidth="1"/>
    <col min="63" max="63" width="12.83203125" style="79" hidden="1" customWidth="1"/>
    <col min="64" max="64" width="6.5" style="79" hidden="1" customWidth="1"/>
    <col min="65" max="65" width="15.6640625" style="79" hidden="1" customWidth="1"/>
    <col min="66" max="66" width="10.1640625" style="19" hidden="1" customWidth="1"/>
    <col min="67" max="67" width="17.83203125" style="7" hidden="1" customWidth="1"/>
    <col min="68" max="69" width="17.83203125" style="19" hidden="1" customWidth="1"/>
    <col min="70" max="70" width="13" style="7" customWidth="1"/>
    <col min="71" max="71" width="14.1640625" style="7" customWidth="1"/>
    <col min="72" max="73" width="16.5" style="7" customWidth="1"/>
    <col min="74" max="74" width="18.5" style="7" customWidth="1"/>
    <col min="75" max="292" width="9.1640625" style="7" bestFit="1" customWidth="1"/>
    <col min="293" max="293" width="4" style="7" customWidth="1"/>
    <col min="294" max="294" width="16.6640625" style="7" customWidth="1"/>
    <col min="295" max="295" width="45.33203125" style="7" customWidth="1"/>
    <col min="296" max="296" width="35.6640625" style="7" customWidth="1"/>
    <col min="297" max="297" width="15.5" style="7" customWidth="1"/>
    <col min="298" max="298" width="30.5" style="7" customWidth="1"/>
    <col min="299" max="300" width="10" style="7" customWidth="1"/>
    <col min="301" max="301" width="4" style="7" customWidth="1"/>
    <col min="302" max="302" width="13.83203125" style="7" customWidth="1"/>
    <col min="303" max="303" width="39.5" style="7" customWidth="1"/>
    <col min="304" max="305" width="13.5" style="7" customWidth="1"/>
    <col min="306" max="306" width="14" style="7" customWidth="1"/>
    <col min="307" max="307" width="12.5" style="7" customWidth="1"/>
    <col min="308" max="308" width="14.33203125" style="7" customWidth="1"/>
    <col min="309" max="309" width="13.6640625" style="7" customWidth="1"/>
    <col min="310" max="310" width="12.5" style="7" customWidth="1"/>
    <col min="311" max="311" width="14" style="7" customWidth="1"/>
    <col min="312" max="313" width="13" style="7" customWidth="1"/>
    <col min="314" max="314" width="15.33203125" style="7" customWidth="1"/>
    <col min="315" max="315" width="12.83203125" style="7" customWidth="1"/>
    <col min="316" max="316" width="3.83203125" style="7" customWidth="1"/>
    <col min="317" max="317" width="15.6640625" style="7" customWidth="1"/>
    <col min="318" max="318" width="10.1640625" style="7" customWidth="1"/>
    <col min="319" max="319" width="53.6640625" style="7" customWidth="1"/>
    <col min="320" max="320" width="32.83203125" style="7" customWidth="1"/>
    <col min="321" max="321" width="21.5" style="7" customWidth="1"/>
    <col min="322" max="343" width="9.1640625" style="7" bestFit="1" customWidth="1"/>
    <col min="344" max="344" width="31.1640625" style="7" customWidth="1"/>
    <col min="345" max="548" width="9.1640625" style="7" bestFit="1" customWidth="1"/>
    <col min="549" max="549" width="4" style="7" customWidth="1"/>
    <col min="550" max="550" width="16.6640625" style="7" customWidth="1"/>
    <col min="551" max="551" width="45.33203125" style="7" customWidth="1"/>
    <col min="552" max="552" width="35.6640625" style="7" customWidth="1"/>
    <col min="553" max="553" width="15.5" style="7" customWidth="1"/>
    <col min="554" max="554" width="30.5" style="7" customWidth="1"/>
    <col min="555" max="556" width="10" style="7" customWidth="1"/>
    <col min="557" max="557" width="4" style="7" customWidth="1"/>
    <col min="558" max="558" width="13.83203125" style="7" customWidth="1"/>
    <col min="559" max="559" width="39.5" style="7" customWidth="1"/>
    <col min="560" max="561" width="13.5" style="7" customWidth="1"/>
    <col min="562" max="562" width="14" style="7" customWidth="1"/>
    <col min="563" max="563" width="12.5" style="7" customWidth="1"/>
    <col min="564" max="564" width="14.33203125" style="7" customWidth="1"/>
    <col min="565" max="565" width="13.6640625" style="7" customWidth="1"/>
    <col min="566" max="566" width="12.5" style="7" customWidth="1"/>
    <col min="567" max="567" width="14" style="7" customWidth="1"/>
    <col min="568" max="569" width="13" style="7" customWidth="1"/>
    <col min="570" max="570" width="15.33203125" style="7" customWidth="1"/>
    <col min="571" max="571" width="12.83203125" style="7" customWidth="1"/>
    <col min="572" max="572" width="3.83203125" style="7" customWidth="1"/>
    <col min="573" max="573" width="15.6640625" style="7" customWidth="1"/>
    <col min="574" max="574" width="10.1640625" style="7" customWidth="1"/>
    <col min="575" max="575" width="53.6640625" style="7" customWidth="1"/>
    <col min="576" max="576" width="32.83203125" style="7" customWidth="1"/>
    <col min="577" max="577" width="21.5" style="7" customWidth="1"/>
    <col min="578" max="804" width="9.1640625" style="7" bestFit="1" customWidth="1"/>
    <col min="805" max="805" width="4" style="7" customWidth="1"/>
    <col min="806" max="806" width="16.6640625" style="7" customWidth="1"/>
    <col min="807" max="807" width="45.33203125" style="7" customWidth="1"/>
    <col min="808" max="808" width="35.6640625" style="7" customWidth="1"/>
    <col min="809" max="809" width="15.5" style="7" customWidth="1"/>
    <col min="810" max="810" width="30.5" style="7" customWidth="1"/>
    <col min="811" max="812" width="10" style="7" customWidth="1"/>
    <col min="813" max="813" width="4" style="7" customWidth="1"/>
    <col min="814" max="814" width="13.83203125" style="7" customWidth="1"/>
    <col min="815" max="815" width="39.5" style="7" customWidth="1"/>
    <col min="816" max="817" width="13.5" style="7" customWidth="1"/>
    <col min="818" max="818" width="14" style="7" customWidth="1"/>
    <col min="819" max="819" width="12.5" style="7" customWidth="1"/>
    <col min="820" max="820" width="14.33203125" style="7" customWidth="1"/>
    <col min="821" max="821" width="13.6640625" style="7" customWidth="1"/>
    <col min="822" max="822" width="12.5" style="7" customWidth="1"/>
    <col min="823" max="823" width="14" style="7" customWidth="1"/>
    <col min="824" max="825" width="13" style="7" customWidth="1"/>
    <col min="826" max="826" width="15.33203125" style="7" customWidth="1"/>
    <col min="827" max="827" width="12.83203125" style="7" customWidth="1"/>
    <col min="828" max="828" width="3.83203125" style="7" customWidth="1"/>
    <col min="829" max="829" width="15.6640625" style="7" customWidth="1"/>
    <col min="830" max="830" width="10.1640625" style="7" customWidth="1"/>
    <col min="831" max="831" width="53.6640625" style="7" customWidth="1"/>
    <col min="832" max="832" width="32.83203125" style="7" customWidth="1"/>
    <col min="833" max="833" width="21.5" style="7" customWidth="1"/>
    <col min="834" max="1060" width="9.1640625" style="7" bestFit="1" customWidth="1"/>
    <col min="1061" max="1061" width="4" style="7" customWidth="1"/>
    <col min="1062" max="1062" width="16.6640625" style="7" customWidth="1"/>
    <col min="1063" max="1063" width="45.33203125" style="7" customWidth="1"/>
    <col min="1064" max="1064" width="35.6640625" style="7" customWidth="1"/>
    <col min="1065" max="1065" width="15.5" style="7" customWidth="1"/>
    <col min="1066" max="1066" width="30.5" style="7" customWidth="1"/>
    <col min="1067" max="1068" width="10" style="7" customWidth="1"/>
    <col min="1069" max="1069" width="4" style="7" customWidth="1"/>
    <col min="1070" max="1070" width="13.83203125" style="7" customWidth="1"/>
    <col min="1071" max="1071" width="39.5" style="7" customWidth="1"/>
    <col min="1072" max="1073" width="13.5" style="7" customWidth="1"/>
    <col min="1074" max="1074" width="14" style="7" customWidth="1"/>
    <col min="1075" max="1075" width="12.5" style="7" customWidth="1"/>
    <col min="1076" max="1076" width="14.33203125" style="7" customWidth="1"/>
    <col min="1077" max="1077" width="13.6640625" style="7" customWidth="1"/>
    <col min="1078" max="1078" width="12.5" style="7" customWidth="1"/>
    <col min="1079" max="1079" width="14" style="7" customWidth="1"/>
    <col min="1080" max="1081" width="13" style="7" customWidth="1"/>
    <col min="1082" max="1082" width="15.33203125" style="7" customWidth="1"/>
    <col min="1083" max="1083" width="12.83203125" style="7" customWidth="1"/>
    <col min="1084" max="1084" width="3.83203125" style="7" customWidth="1"/>
    <col min="1085" max="1085" width="15.6640625" style="7" customWidth="1"/>
    <col min="1086" max="1086" width="10.1640625" style="7" customWidth="1"/>
    <col min="1087" max="1087" width="53.6640625" style="7" customWidth="1"/>
    <col min="1088" max="1088" width="32.83203125" style="7" customWidth="1"/>
    <col min="1089" max="1089" width="21.5" style="7" customWidth="1"/>
    <col min="1090" max="1316" width="9.1640625" style="7" bestFit="1" customWidth="1"/>
    <col min="1317" max="1317" width="4" style="7" customWidth="1"/>
    <col min="1318" max="1318" width="16.6640625" style="7" customWidth="1"/>
    <col min="1319" max="1319" width="45.33203125" style="7" customWidth="1"/>
    <col min="1320" max="1320" width="35.6640625" style="7" customWidth="1"/>
    <col min="1321" max="1321" width="15.5" style="7" customWidth="1"/>
    <col min="1322" max="1322" width="30.5" style="7" customWidth="1"/>
    <col min="1323" max="1324" width="10" style="7" customWidth="1"/>
    <col min="1325" max="1325" width="4" style="7" customWidth="1"/>
    <col min="1326" max="1326" width="13.83203125" style="7" customWidth="1"/>
    <col min="1327" max="1327" width="39.5" style="7" customWidth="1"/>
    <col min="1328" max="1329" width="13.5" style="7" customWidth="1"/>
    <col min="1330" max="1330" width="14" style="7" customWidth="1"/>
    <col min="1331" max="1331" width="12.5" style="7" customWidth="1"/>
    <col min="1332" max="1332" width="14.33203125" style="7" customWidth="1"/>
    <col min="1333" max="1333" width="13.6640625" style="7" customWidth="1"/>
    <col min="1334" max="1334" width="12.5" style="7" customWidth="1"/>
    <col min="1335" max="1335" width="14" style="7" customWidth="1"/>
    <col min="1336" max="1337" width="13" style="7" customWidth="1"/>
    <col min="1338" max="1338" width="15.33203125" style="7" customWidth="1"/>
    <col min="1339" max="1339" width="12.83203125" style="7" customWidth="1"/>
    <col min="1340" max="1340" width="3.83203125" style="7" customWidth="1"/>
    <col min="1341" max="1341" width="15.6640625" style="7" customWidth="1"/>
    <col min="1342" max="1342" width="10.1640625" style="7" customWidth="1"/>
    <col min="1343" max="1343" width="53.6640625" style="7" customWidth="1"/>
    <col min="1344" max="1344" width="32.83203125" style="7" customWidth="1"/>
    <col min="1345" max="1345" width="21.5" style="7" customWidth="1"/>
    <col min="1346" max="1572" width="9.1640625" style="7" bestFit="1" customWidth="1"/>
    <col min="1573" max="1573" width="4" style="7" customWidth="1"/>
    <col min="1574" max="1574" width="16.6640625" style="7" customWidth="1"/>
    <col min="1575" max="1575" width="45.33203125" style="7" customWidth="1"/>
    <col min="1576" max="1576" width="35.6640625" style="7" customWidth="1"/>
    <col min="1577" max="1577" width="15.5" style="7" customWidth="1"/>
    <col min="1578" max="1578" width="30.5" style="7" customWidth="1"/>
    <col min="1579" max="1580" width="10" style="7" customWidth="1"/>
    <col min="1581" max="1581" width="4" style="7" customWidth="1"/>
    <col min="1582" max="1582" width="13.83203125" style="7" customWidth="1"/>
    <col min="1583" max="1583" width="39.5" style="7" customWidth="1"/>
    <col min="1584" max="1585" width="13.5" style="7" customWidth="1"/>
    <col min="1586" max="1586" width="14" style="7" customWidth="1"/>
    <col min="1587" max="1587" width="12.5" style="7" customWidth="1"/>
    <col min="1588" max="1588" width="14.33203125" style="7" customWidth="1"/>
    <col min="1589" max="1589" width="13.6640625" style="7" customWidth="1"/>
    <col min="1590" max="1590" width="12.5" style="7" customWidth="1"/>
    <col min="1591" max="1591" width="14" style="7" customWidth="1"/>
    <col min="1592" max="1593" width="13" style="7" customWidth="1"/>
    <col min="1594" max="1594" width="15.33203125" style="7" customWidth="1"/>
    <col min="1595" max="1595" width="12.83203125" style="7" customWidth="1"/>
    <col min="1596" max="1596" width="3.83203125" style="7" customWidth="1"/>
    <col min="1597" max="1597" width="15.6640625" style="7" customWidth="1"/>
    <col min="1598" max="1598" width="10.1640625" style="7" customWidth="1"/>
    <col min="1599" max="1599" width="53.6640625" style="7" customWidth="1"/>
    <col min="1600" max="1600" width="32.83203125" style="7" customWidth="1"/>
    <col min="1601" max="1601" width="21.5" style="7" customWidth="1"/>
    <col min="1602" max="1828" width="9.1640625" style="7" bestFit="1" customWidth="1"/>
    <col min="1829" max="1829" width="4" style="7" customWidth="1"/>
    <col min="1830" max="1830" width="16.6640625" style="7" customWidth="1"/>
    <col min="1831" max="1831" width="45.33203125" style="7" customWidth="1"/>
    <col min="1832" max="1832" width="35.6640625" style="7" customWidth="1"/>
    <col min="1833" max="1833" width="15.5" style="7" customWidth="1"/>
    <col min="1834" max="1834" width="30.5" style="7" customWidth="1"/>
    <col min="1835" max="1836" width="10" style="7" customWidth="1"/>
    <col min="1837" max="1837" width="4" style="7" customWidth="1"/>
    <col min="1838" max="1838" width="13.83203125" style="7" customWidth="1"/>
    <col min="1839" max="1839" width="39.5" style="7" customWidth="1"/>
    <col min="1840" max="1841" width="13.5" style="7" customWidth="1"/>
    <col min="1842" max="1842" width="14" style="7" customWidth="1"/>
    <col min="1843" max="1843" width="12.5" style="7" customWidth="1"/>
    <col min="1844" max="1844" width="14.33203125" style="7" customWidth="1"/>
    <col min="1845" max="1845" width="13.6640625" style="7" customWidth="1"/>
    <col min="1846" max="1846" width="12.5" style="7" customWidth="1"/>
    <col min="1847" max="1847" width="14" style="7" customWidth="1"/>
    <col min="1848" max="1849" width="13" style="7" customWidth="1"/>
    <col min="1850" max="1850" width="15.33203125" style="7" customWidth="1"/>
    <col min="1851" max="1851" width="12.83203125" style="7" customWidth="1"/>
    <col min="1852" max="1852" width="3.83203125" style="7" customWidth="1"/>
    <col min="1853" max="1853" width="15.6640625" style="7" customWidth="1"/>
    <col min="1854" max="1854" width="10.1640625" style="7" customWidth="1"/>
    <col min="1855" max="1855" width="53.6640625" style="7" customWidth="1"/>
    <col min="1856" max="1856" width="32.83203125" style="7" customWidth="1"/>
    <col min="1857" max="1857" width="21.5" style="7" customWidth="1"/>
    <col min="1858" max="2084" width="9.1640625" style="7" bestFit="1" customWidth="1"/>
    <col min="2085" max="2085" width="4" style="7" customWidth="1"/>
    <col min="2086" max="2086" width="16.6640625" style="7" customWidth="1"/>
    <col min="2087" max="2087" width="45.33203125" style="7" customWidth="1"/>
    <col min="2088" max="2088" width="35.6640625" style="7" customWidth="1"/>
    <col min="2089" max="2089" width="15.5" style="7" customWidth="1"/>
    <col min="2090" max="2090" width="30.5" style="7" customWidth="1"/>
    <col min="2091" max="2092" width="10" style="7" customWidth="1"/>
    <col min="2093" max="2093" width="4" style="7" customWidth="1"/>
    <col min="2094" max="2094" width="13.83203125" style="7" customWidth="1"/>
    <col min="2095" max="2095" width="39.5" style="7" customWidth="1"/>
    <col min="2096" max="2097" width="13.5" style="7" customWidth="1"/>
    <col min="2098" max="2098" width="14" style="7" customWidth="1"/>
    <col min="2099" max="2099" width="12.5" style="7" customWidth="1"/>
    <col min="2100" max="2100" width="14.33203125" style="7" customWidth="1"/>
    <col min="2101" max="2101" width="13.6640625" style="7" customWidth="1"/>
    <col min="2102" max="2102" width="12.5" style="7" customWidth="1"/>
    <col min="2103" max="2103" width="14" style="7" customWidth="1"/>
    <col min="2104" max="2105" width="13" style="7" customWidth="1"/>
    <col min="2106" max="2106" width="15.33203125" style="7" customWidth="1"/>
    <col min="2107" max="2107" width="12.83203125" style="7" customWidth="1"/>
    <col min="2108" max="2108" width="3.83203125" style="7" customWidth="1"/>
    <col min="2109" max="2109" width="15.6640625" style="7" customWidth="1"/>
    <col min="2110" max="2110" width="10.1640625" style="7" customWidth="1"/>
    <col min="2111" max="2111" width="53.6640625" style="7" customWidth="1"/>
    <col min="2112" max="2112" width="32.83203125" style="7" customWidth="1"/>
    <col min="2113" max="2113" width="21.5" style="7" customWidth="1"/>
    <col min="2114" max="2340" width="9.1640625" style="7" bestFit="1" customWidth="1"/>
    <col min="2341" max="2341" width="4" style="7" customWidth="1"/>
    <col min="2342" max="2342" width="16.6640625" style="7" customWidth="1"/>
    <col min="2343" max="2343" width="45.33203125" style="7" customWidth="1"/>
    <col min="2344" max="2344" width="35.6640625" style="7" customWidth="1"/>
    <col min="2345" max="2345" width="15.5" style="7" customWidth="1"/>
    <col min="2346" max="2346" width="30.5" style="7" customWidth="1"/>
    <col min="2347" max="2348" width="10" style="7" customWidth="1"/>
    <col min="2349" max="2349" width="4" style="7" customWidth="1"/>
    <col min="2350" max="2350" width="13.83203125" style="7" customWidth="1"/>
    <col min="2351" max="2351" width="39.5" style="7" customWidth="1"/>
    <col min="2352" max="2353" width="13.5" style="7" customWidth="1"/>
    <col min="2354" max="2354" width="14" style="7" customWidth="1"/>
    <col min="2355" max="2355" width="12.5" style="7" customWidth="1"/>
    <col min="2356" max="2356" width="14.33203125" style="7" customWidth="1"/>
    <col min="2357" max="2357" width="13.6640625" style="7" customWidth="1"/>
    <col min="2358" max="2358" width="12.5" style="7" customWidth="1"/>
    <col min="2359" max="2359" width="14" style="7" customWidth="1"/>
    <col min="2360" max="2361" width="13" style="7" customWidth="1"/>
    <col min="2362" max="2362" width="15.33203125" style="7" customWidth="1"/>
    <col min="2363" max="2363" width="12.83203125" style="7" customWidth="1"/>
    <col min="2364" max="2364" width="3.83203125" style="7" customWidth="1"/>
    <col min="2365" max="2365" width="15.6640625" style="7" customWidth="1"/>
    <col min="2366" max="2366" width="10.1640625" style="7" customWidth="1"/>
    <col min="2367" max="2367" width="53.6640625" style="7" customWidth="1"/>
    <col min="2368" max="2368" width="32.83203125" style="7" customWidth="1"/>
    <col min="2369" max="2369" width="21.5" style="7" customWidth="1"/>
    <col min="2370" max="2596" width="9.1640625" style="7" bestFit="1" customWidth="1"/>
    <col min="2597" max="2597" width="4" style="7" customWidth="1"/>
    <col min="2598" max="2598" width="16.6640625" style="7" customWidth="1"/>
    <col min="2599" max="2599" width="45.33203125" style="7" customWidth="1"/>
    <col min="2600" max="2600" width="35.6640625" style="7" customWidth="1"/>
    <col min="2601" max="2601" width="15.5" style="7" customWidth="1"/>
    <col min="2602" max="2602" width="30.5" style="7" customWidth="1"/>
    <col min="2603" max="2604" width="10" style="7" customWidth="1"/>
    <col min="2605" max="2605" width="4" style="7" customWidth="1"/>
    <col min="2606" max="2606" width="13.83203125" style="7" customWidth="1"/>
    <col min="2607" max="2607" width="39.5" style="7" customWidth="1"/>
    <col min="2608" max="2609" width="13.5" style="7" customWidth="1"/>
    <col min="2610" max="2610" width="14" style="7" customWidth="1"/>
    <col min="2611" max="2611" width="12.5" style="7" customWidth="1"/>
    <col min="2612" max="2612" width="14.33203125" style="7" customWidth="1"/>
    <col min="2613" max="2613" width="13.6640625" style="7" customWidth="1"/>
    <col min="2614" max="2614" width="12.5" style="7" customWidth="1"/>
    <col min="2615" max="2615" width="14" style="7" customWidth="1"/>
    <col min="2616" max="2617" width="13" style="7" customWidth="1"/>
    <col min="2618" max="2618" width="15.33203125" style="7" customWidth="1"/>
    <col min="2619" max="2619" width="12.83203125" style="7" customWidth="1"/>
    <col min="2620" max="2620" width="3.83203125" style="7" customWidth="1"/>
    <col min="2621" max="2621" width="15.6640625" style="7" customWidth="1"/>
    <col min="2622" max="2622" width="10.1640625" style="7" customWidth="1"/>
    <col min="2623" max="2623" width="53.6640625" style="7" customWidth="1"/>
    <col min="2624" max="2624" width="32.83203125" style="7" customWidth="1"/>
    <col min="2625" max="2625" width="21.5" style="7" customWidth="1"/>
    <col min="2626" max="2852" width="9.1640625" style="7" bestFit="1" customWidth="1"/>
    <col min="2853" max="2853" width="4" style="7" customWidth="1"/>
    <col min="2854" max="2854" width="16.6640625" style="7" customWidth="1"/>
    <col min="2855" max="2855" width="45.33203125" style="7" customWidth="1"/>
    <col min="2856" max="2856" width="35.6640625" style="7" customWidth="1"/>
    <col min="2857" max="2857" width="15.5" style="7" customWidth="1"/>
    <col min="2858" max="2858" width="30.5" style="7" customWidth="1"/>
    <col min="2859" max="2860" width="10" style="7" customWidth="1"/>
    <col min="2861" max="2861" width="4" style="7" customWidth="1"/>
    <col min="2862" max="2862" width="13.83203125" style="7" customWidth="1"/>
    <col min="2863" max="2863" width="39.5" style="7" customWidth="1"/>
    <col min="2864" max="2865" width="13.5" style="7" customWidth="1"/>
    <col min="2866" max="2866" width="14" style="7" customWidth="1"/>
    <col min="2867" max="2867" width="12.5" style="7" customWidth="1"/>
    <col min="2868" max="2868" width="14.33203125" style="7" customWidth="1"/>
    <col min="2869" max="2869" width="13.6640625" style="7" customWidth="1"/>
    <col min="2870" max="2870" width="12.5" style="7" customWidth="1"/>
    <col min="2871" max="2871" width="14" style="7" customWidth="1"/>
    <col min="2872" max="2873" width="13" style="7" customWidth="1"/>
    <col min="2874" max="2874" width="15.33203125" style="7" customWidth="1"/>
    <col min="2875" max="2875" width="12.83203125" style="7" customWidth="1"/>
    <col min="2876" max="2876" width="3.83203125" style="7" customWidth="1"/>
    <col min="2877" max="2877" width="15.6640625" style="7" customWidth="1"/>
    <col min="2878" max="2878" width="10.1640625" style="7" customWidth="1"/>
    <col min="2879" max="2879" width="53.6640625" style="7" customWidth="1"/>
    <col min="2880" max="2880" width="32.83203125" style="7" customWidth="1"/>
    <col min="2881" max="2881" width="21.5" style="7" customWidth="1"/>
    <col min="2882" max="3108" width="9.1640625" style="7" bestFit="1" customWidth="1"/>
    <col min="3109" max="3109" width="4" style="7" customWidth="1"/>
    <col min="3110" max="3110" width="16.6640625" style="7" customWidth="1"/>
    <col min="3111" max="3111" width="45.33203125" style="7" customWidth="1"/>
    <col min="3112" max="3112" width="35.6640625" style="7" customWidth="1"/>
    <col min="3113" max="3113" width="15.5" style="7" customWidth="1"/>
    <col min="3114" max="3114" width="30.5" style="7" customWidth="1"/>
    <col min="3115" max="3116" width="10" style="7" customWidth="1"/>
    <col min="3117" max="3117" width="4" style="7" customWidth="1"/>
    <col min="3118" max="3118" width="13.83203125" style="7" customWidth="1"/>
    <col min="3119" max="3119" width="39.5" style="7" customWidth="1"/>
    <col min="3120" max="3121" width="13.5" style="7" customWidth="1"/>
    <col min="3122" max="3122" width="14" style="7" customWidth="1"/>
    <col min="3123" max="3123" width="12.5" style="7" customWidth="1"/>
    <col min="3124" max="3124" width="14.33203125" style="7" customWidth="1"/>
    <col min="3125" max="3125" width="13.6640625" style="7" customWidth="1"/>
    <col min="3126" max="3126" width="12.5" style="7" customWidth="1"/>
    <col min="3127" max="3127" width="14" style="7" customWidth="1"/>
    <col min="3128" max="3129" width="13" style="7" customWidth="1"/>
    <col min="3130" max="3130" width="15.33203125" style="7" customWidth="1"/>
    <col min="3131" max="3131" width="12.83203125" style="7" customWidth="1"/>
    <col min="3132" max="3132" width="3.83203125" style="7" customWidth="1"/>
    <col min="3133" max="3133" width="15.6640625" style="7" customWidth="1"/>
    <col min="3134" max="3134" width="10.1640625" style="7" customWidth="1"/>
    <col min="3135" max="3135" width="53.6640625" style="7" customWidth="1"/>
    <col min="3136" max="3136" width="32.83203125" style="7" customWidth="1"/>
    <col min="3137" max="3137" width="21.5" style="7" customWidth="1"/>
    <col min="3138" max="3364" width="9.1640625" style="7" bestFit="1" customWidth="1"/>
    <col min="3365" max="3365" width="4" style="7" customWidth="1"/>
    <col min="3366" max="3366" width="16.6640625" style="7" customWidth="1"/>
    <col min="3367" max="3367" width="45.33203125" style="7" customWidth="1"/>
    <col min="3368" max="3368" width="35.6640625" style="7" customWidth="1"/>
    <col min="3369" max="3369" width="15.5" style="7" customWidth="1"/>
    <col min="3370" max="3370" width="30.5" style="7" customWidth="1"/>
    <col min="3371" max="3372" width="10" style="7" customWidth="1"/>
    <col min="3373" max="3373" width="4" style="7" customWidth="1"/>
    <col min="3374" max="3374" width="13.83203125" style="7" customWidth="1"/>
    <col min="3375" max="3375" width="39.5" style="7" customWidth="1"/>
    <col min="3376" max="3377" width="13.5" style="7" customWidth="1"/>
    <col min="3378" max="3378" width="14" style="7" customWidth="1"/>
    <col min="3379" max="3379" width="12.5" style="7" customWidth="1"/>
    <col min="3380" max="3380" width="14.33203125" style="7" customWidth="1"/>
    <col min="3381" max="3381" width="13.6640625" style="7" customWidth="1"/>
    <col min="3382" max="3382" width="12.5" style="7" customWidth="1"/>
    <col min="3383" max="3383" width="14" style="7" customWidth="1"/>
    <col min="3384" max="3385" width="13" style="7" customWidth="1"/>
    <col min="3386" max="3386" width="15.33203125" style="7" customWidth="1"/>
    <col min="3387" max="3387" width="12.83203125" style="7" customWidth="1"/>
    <col min="3388" max="3388" width="3.83203125" style="7" customWidth="1"/>
    <col min="3389" max="3389" width="15.6640625" style="7" customWidth="1"/>
    <col min="3390" max="3390" width="10.1640625" style="7" customWidth="1"/>
    <col min="3391" max="3391" width="53.6640625" style="7" customWidth="1"/>
    <col min="3392" max="3392" width="32.83203125" style="7" customWidth="1"/>
    <col min="3393" max="3393" width="21.5" style="7" customWidth="1"/>
    <col min="3394" max="3620" width="9.1640625" style="7" bestFit="1" customWidth="1"/>
    <col min="3621" max="3621" width="4" style="7" customWidth="1"/>
    <col min="3622" max="3622" width="16.6640625" style="7" customWidth="1"/>
    <col min="3623" max="3623" width="45.33203125" style="7" customWidth="1"/>
    <col min="3624" max="3624" width="35.6640625" style="7" customWidth="1"/>
    <col min="3625" max="3625" width="15.5" style="7" customWidth="1"/>
    <col min="3626" max="3626" width="30.5" style="7" customWidth="1"/>
    <col min="3627" max="3628" width="10" style="7" customWidth="1"/>
    <col min="3629" max="3629" width="4" style="7" customWidth="1"/>
    <col min="3630" max="3630" width="13.83203125" style="7" customWidth="1"/>
    <col min="3631" max="3631" width="39.5" style="7" customWidth="1"/>
    <col min="3632" max="3633" width="13.5" style="7" customWidth="1"/>
    <col min="3634" max="3634" width="14" style="7" customWidth="1"/>
    <col min="3635" max="3635" width="12.5" style="7" customWidth="1"/>
    <col min="3636" max="3636" width="14.33203125" style="7" customWidth="1"/>
    <col min="3637" max="3637" width="13.6640625" style="7" customWidth="1"/>
    <col min="3638" max="3638" width="12.5" style="7" customWidth="1"/>
    <col min="3639" max="3639" width="14" style="7" customWidth="1"/>
    <col min="3640" max="3641" width="13" style="7" customWidth="1"/>
    <col min="3642" max="3642" width="15.33203125" style="7" customWidth="1"/>
    <col min="3643" max="3643" width="12.83203125" style="7" customWidth="1"/>
    <col min="3644" max="3644" width="3.83203125" style="7" customWidth="1"/>
    <col min="3645" max="3645" width="15.6640625" style="7" customWidth="1"/>
    <col min="3646" max="3646" width="10.1640625" style="7" customWidth="1"/>
    <col min="3647" max="3647" width="53.6640625" style="7" customWidth="1"/>
    <col min="3648" max="3648" width="32.83203125" style="7" customWidth="1"/>
    <col min="3649" max="3649" width="21.5" style="7" customWidth="1"/>
    <col min="3650" max="3876" width="9.1640625" style="7" bestFit="1" customWidth="1"/>
    <col min="3877" max="3877" width="4" style="7" customWidth="1"/>
    <col min="3878" max="3878" width="16.6640625" style="7" customWidth="1"/>
    <col min="3879" max="3879" width="45.33203125" style="7" customWidth="1"/>
    <col min="3880" max="3880" width="35.6640625" style="7" customWidth="1"/>
    <col min="3881" max="3881" width="15.5" style="7" customWidth="1"/>
    <col min="3882" max="3882" width="30.5" style="7" customWidth="1"/>
    <col min="3883" max="3884" width="10" style="7" customWidth="1"/>
    <col min="3885" max="3885" width="4" style="7" customWidth="1"/>
    <col min="3886" max="3886" width="13.83203125" style="7" customWidth="1"/>
    <col min="3887" max="3887" width="39.5" style="7" customWidth="1"/>
    <col min="3888" max="3889" width="13.5" style="7" customWidth="1"/>
    <col min="3890" max="3890" width="14" style="7" customWidth="1"/>
    <col min="3891" max="3891" width="12.5" style="7" customWidth="1"/>
    <col min="3892" max="3892" width="14.33203125" style="7" customWidth="1"/>
    <col min="3893" max="3893" width="13.6640625" style="7" customWidth="1"/>
    <col min="3894" max="3894" width="12.5" style="7" customWidth="1"/>
    <col min="3895" max="3895" width="14" style="7" customWidth="1"/>
    <col min="3896" max="3897" width="13" style="7" customWidth="1"/>
    <col min="3898" max="3898" width="15.33203125" style="7" customWidth="1"/>
    <col min="3899" max="3899" width="12.83203125" style="7" customWidth="1"/>
    <col min="3900" max="3900" width="3.83203125" style="7" customWidth="1"/>
    <col min="3901" max="3901" width="15.6640625" style="7" customWidth="1"/>
    <col min="3902" max="3902" width="10.1640625" style="7" customWidth="1"/>
    <col min="3903" max="3903" width="53.6640625" style="7" customWidth="1"/>
    <col min="3904" max="3904" width="32.83203125" style="7" customWidth="1"/>
    <col min="3905" max="3905" width="21.5" style="7" customWidth="1"/>
    <col min="3906" max="4132" width="9.1640625" style="7" bestFit="1" customWidth="1"/>
    <col min="4133" max="4133" width="4" style="7" customWidth="1"/>
    <col min="4134" max="4134" width="16.6640625" style="7" customWidth="1"/>
    <col min="4135" max="4135" width="45.33203125" style="7" customWidth="1"/>
    <col min="4136" max="4136" width="35.6640625" style="7" customWidth="1"/>
    <col min="4137" max="4137" width="15.5" style="7" customWidth="1"/>
    <col min="4138" max="4138" width="30.5" style="7" customWidth="1"/>
    <col min="4139" max="4140" width="10" style="7" customWidth="1"/>
    <col min="4141" max="4141" width="4" style="7" customWidth="1"/>
    <col min="4142" max="4142" width="13.83203125" style="7" customWidth="1"/>
    <col min="4143" max="4143" width="39.5" style="7" customWidth="1"/>
    <col min="4144" max="4145" width="13.5" style="7" customWidth="1"/>
    <col min="4146" max="4146" width="14" style="7" customWidth="1"/>
    <col min="4147" max="4147" width="12.5" style="7" customWidth="1"/>
    <col min="4148" max="4148" width="14.33203125" style="7" customWidth="1"/>
    <col min="4149" max="4149" width="13.6640625" style="7" customWidth="1"/>
    <col min="4150" max="4150" width="12.5" style="7" customWidth="1"/>
    <col min="4151" max="4151" width="14" style="7" customWidth="1"/>
    <col min="4152" max="4153" width="13" style="7" customWidth="1"/>
    <col min="4154" max="4154" width="15.33203125" style="7" customWidth="1"/>
    <col min="4155" max="4155" width="12.83203125" style="7" customWidth="1"/>
    <col min="4156" max="4156" width="3.83203125" style="7" customWidth="1"/>
    <col min="4157" max="4157" width="15.6640625" style="7" customWidth="1"/>
    <col min="4158" max="4158" width="10.1640625" style="7" customWidth="1"/>
    <col min="4159" max="4159" width="53.6640625" style="7" customWidth="1"/>
    <col min="4160" max="4160" width="32.83203125" style="7" customWidth="1"/>
    <col min="4161" max="4161" width="21.5" style="7" customWidth="1"/>
    <col min="4162" max="4388" width="9.1640625" style="7" bestFit="1" customWidth="1"/>
    <col min="4389" max="4389" width="4" style="7" customWidth="1"/>
    <col min="4390" max="4390" width="16.6640625" style="7" customWidth="1"/>
    <col min="4391" max="4391" width="45.33203125" style="7" customWidth="1"/>
    <col min="4392" max="4392" width="35.6640625" style="7" customWidth="1"/>
    <col min="4393" max="4393" width="15.5" style="7" customWidth="1"/>
    <col min="4394" max="4394" width="30.5" style="7" customWidth="1"/>
    <col min="4395" max="4396" width="10" style="7" customWidth="1"/>
    <col min="4397" max="4397" width="4" style="7" customWidth="1"/>
    <col min="4398" max="4398" width="13.83203125" style="7" customWidth="1"/>
    <col min="4399" max="4399" width="39.5" style="7" customWidth="1"/>
    <col min="4400" max="4401" width="13.5" style="7" customWidth="1"/>
    <col min="4402" max="4402" width="14" style="7" customWidth="1"/>
    <col min="4403" max="4403" width="12.5" style="7" customWidth="1"/>
    <col min="4404" max="4404" width="14.33203125" style="7" customWidth="1"/>
    <col min="4405" max="4405" width="13.6640625" style="7" customWidth="1"/>
    <col min="4406" max="4406" width="12.5" style="7" customWidth="1"/>
    <col min="4407" max="4407" width="14" style="7" customWidth="1"/>
    <col min="4408" max="4409" width="13" style="7" customWidth="1"/>
    <col min="4410" max="4410" width="15.33203125" style="7" customWidth="1"/>
    <col min="4411" max="4411" width="12.83203125" style="7" customWidth="1"/>
    <col min="4412" max="4412" width="3.83203125" style="7" customWidth="1"/>
    <col min="4413" max="4413" width="15.6640625" style="7" customWidth="1"/>
    <col min="4414" max="4414" width="10.1640625" style="7" customWidth="1"/>
    <col min="4415" max="4415" width="53.6640625" style="7" customWidth="1"/>
    <col min="4416" max="4416" width="32.83203125" style="7" customWidth="1"/>
    <col min="4417" max="4417" width="21.5" style="7" customWidth="1"/>
    <col min="4418" max="4644" width="9.1640625" style="7" bestFit="1" customWidth="1"/>
    <col min="4645" max="4645" width="4" style="7" customWidth="1"/>
    <col min="4646" max="4646" width="16.6640625" style="7" customWidth="1"/>
    <col min="4647" max="4647" width="45.33203125" style="7" customWidth="1"/>
    <col min="4648" max="4648" width="35.6640625" style="7" customWidth="1"/>
    <col min="4649" max="4649" width="15.5" style="7" customWidth="1"/>
    <col min="4650" max="4650" width="30.5" style="7" customWidth="1"/>
    <col min="4651" max="4652" width="10" style="7" customWidth="1"/>
    <col min="4653" max="4653" width="4" style="7" customWidth="1"/>
    <col min="4654" max="4654" width="13.83203125" style="7" customWidth="1"/>
    <col min="4655" max="4655" width="39.5" style="7" customWidth="1"/>
    <col min="4656" max="4657" width="13.5" style="7" customWidth="1"/>
    <col min="4658" max="4658" width="14" style="7" customWidth="1"/>
    <col min="4659" max="4659" width="12.5" style="7" customWidth="1"/>
    <col min="4660" max="4660" width="14.33203125" style="7" customWidth="1"/>
    <col min="4661" max="4661" width="13.6640625" style="7" customWidth="1"/>
    <col min="4662" max="4662" width="12.5" style="7" customWidth="1"/>
    <col min="4663" max="4663" width="14" style="7" customWidth="1"/>
    <col min="4664" max="4665" width="13" style="7" customWidth="1"/>
    <col min="4666" max="4666" width="15.33203125" style="7" customWidth="1"/>
    <col min="4667" max="4667" width="12.83203125" style="7" customWidth="1"/>
    <col min="4668" max="4668" width="3.83203125" style="7" customWidth="1"/>
    <col min="4669" max="4669" width="15.6640625" style="7" customWidth="1"/>
    <col min="4670" max="4670" width="10.1640625" style="7" customWidth="1"/>
    <col min="4671" max="4671" width="53.6640625" style="7" customWidth="1"/>
    <col min="4672" max="4672" width="32.83203125" style="7" customWidth="1"/>
    <col min="4673" max="4673" width="21.5" style="7" customWidth="1"/>
    <col min="4674" max="4900" width="9.1640625" style="7" bestFit="1" customWidth="1"/>
    <col min="4901" max="4901" width="4" style="7" customWidth="1"/>
    <col min="4902" max="4902" width="16.6640625" style="7" customWidth="1"/>
    <col min="4903" max="4903" width="45.33203125" style="7" customWidth="1"/>
    <col min="4904" max="4904" width="35.6640625" style="7" customWidth="1"/>
    <col min="4905" max="4905" width="15.5" style="7" customWidth="1"/>
    <col min="4906" max="4906" width="30.5" style="7" customWidth="1"/>
    <col min="4907" max="4908" width="10" style="7" customWidth="1"/>
    <col min="4909" max="4909" width="4" style="7" customWidth="1"/>
    <col min="4910" max="4910" width="13.83203125" style="7" customWidth="1"/>
    <col min="4911" max="4911" width="39.5" style="7" customWidth="1"/>
    <col min="4912" max="4913" width="13.5" style="7" customWidth="1"/>
    <col min="4914" max="4914" width="14" style="7" customWidth="1"/>
    <col min="4915" max="4915" width="12.5" style="7" customWidth="1"/>
    <col min="4916" max="4916" width="14.33203125" style="7" customWidth="1"/>
    <col min="4917" max="4917" width="13.6640625" style="7" customWidth="1"/>
    <col min="4918" max="4918" width="12.5" style="7" customWidth="1"/>
    <col min="4919" max="4919" width="14" style="7" customWidth="1"/>
    <col min="4920" max="4921" width="13" style="7" customWidth="1"/>
    <col min="4922" max="4922" width="15.33203125" style="7" customWidth="1"/>
    <col min="4923" max="4923" width="12.83203125" style="7" customWidth="1"/>
    <col min="4924" max="4924" width="3.83203125" style="7" customWidth="1"/>
    <col min="4925" max="4925" width="15.6640625" style="7" customWidth="1"/>
    <col min="4926" max="4926" width="10.1640625" style="7" customWidth="1"/>
    <col min="4927" max="4927" width="53.6640625" style="7" customWidth="1"/>
    <col min="4928" max="4928" width="32.83203125" style="7" customWidth="1"/>
    <col min="4929" max="4929" width="21.5" style="7" customWidth="1"/>
    <col min="4930" max="5156" width="9.1640625" style="7" bestFit="1" customWidth="1"/>
    <col min="5157" max="5157" width="4" style="7" customWidth="1"/>
    <col min="5158" max="5158" width="16.6640625" style="7" customWidth="1"/>
    <col min="5159" max="5159" width="45.33203125" style="7" customWidth="1"/>
    <col min="5160" max="5160" width="35.6640625" style="7" customWidth="1"/>
    <col min="5161" max="5161" width="15.5" style="7" customWidth="1"/>
    <col min="5162" max="5162" width="30.5" style="7" customWidth="1"/>
    <col min="5163" max="5164" width="10" style="7" customWidth="1"/>
    <col min="5165" max="5165" width="4" style="7" customWidth="1"/>
    <col min="5166" max="5166" width="13.83203125" style="7" customWidth="1"/>
    <col min="5167" max="5167" width="39.5" style="7" customWidth="1"/>
    <col min="5168" max="5169" width="13.5" style="7" customWidth="1"/>
    <col min="5170" max="5170" width="14" style="7" customWidth="1"/>
    <col min="5171" max="5171" width="12.5" style="7" customWidth="1"/>
    <col min="5172" max="5172" width="14.33203125" style="7" customWidth="1"/>
    <col min="5173" max="5173" width="13.6640625" style="7" customWidth="1"/>
    <col min="5174" max="5174" width="12.5" style="7" customWidth="1"/>
    <col min="5175" max="5175" width="14" style="7" customWidth="1"/>
    <col min="5176" max="5177" width="13" style="7" customWidth="1"/>
    <col min="5178" max="5178" width="15.33203125" style="7" customWidth="1"/>
    <col min="5179" max="5179" width="12.83203125" style="7" customWidth="1"/>
    <col min="5180" max="5180" width="3.83203125" style="7" customWidth="1"/>
    <col min="5181" max="5181" width="15.6640625" style="7" customWidth="1"/>
    <col min="5182" max="5182" width="10.1640625" style="7" customWidth="1"/>
    <col min="5183" max="5183" width="53.6640625" style="7" customWidth="1"/>
    <col min="5184" max="5184" width="32.83203125" style="7" customWidth="1"/>
    <col min="5185" max="5185" width="21.5" style="7" customWidth="1"/>
    <col min="5186" max="5412" width="9.1640625" style="7" bestFit="1" customWidth="1"/>
    <col min="5413" max="5413" width="4" style="7" customWidth="1"/>
    <col min="5414" max="5414" width="16.6640625" style="7" customWidth="1"/>
    <col min="5415" max="5415" width="45.33203125" style="7" customWidth="1"/>
    <col min="5416" max="5416" width="35.6640625" style="7" customWidth="1"/>
    <col min="5417" max="5417" width="15.5" style="7" customWidth="1"/>
    <col min="5418" max="5418" width="30.5" style="7" customWidth="1"/>
    <col min="5419" max="5420" width="10" style="7" customWidth="1"/>
    <col min="5421" max="5421" width="4" style="7" customWidth="1"/>
    <col min="5422" max="5422" width="13.83203125" style="7" customWidth="1"/>
    <col min="5423" max="5423" width="39.5" style="7" customWidth="1"/>
    <col min="5424" max="5425" width="13.5" style="7" customWidth="1"/>
    <col min="5426" max="5426" width="14" style="7" customWidth="1"/>
    <col min="5427" max="5427" width="12.5" style="7" customWidth="1"/>
    <col min="5428" max="5428" width="14.33203125" style="7" customWidth="1"/>
    <col min="5429" max="5429" width="13.6640625" style="7" customWidth="1"/>
    <col min="5430" max="5430" width="12.5" style="7" customWidth="1"/>
    <col min="5431" max="5431" width="14" style="7" customWidth="1"/>
    <col min="5432" max="5433" width="13" style="7" customWidth="1"/>
    <col min="5434" max="5434" width="15.33203125" style="7" customWidth="1"/>
    <col min="5435" max="5435" width="12.83203125" style="7" customWidth="1"/>
    <col min="5436" max="5436" width="3.83203125" style="7" customWidth="1"/>
    <col min="5437" max="5437" width="15.6640625" style="7" customWidth="1"/>
    <col min="5438" max="5438" width="10.1640625" style="7" customWidth="1"/>
    <col min="5439" max="5439" width="53.6640625" style="7" customWidth="1"/>
    <col min="5440" max="5440" width="32.83203125" style="7" customWidth="1"/>
    <col min="5441" max="5441" width="21.5" style="7" customWidth="1"/>
    <col min="5442" max="5668" width="9.1640625" style="7" bestFit="1" customWidth="1"/>
    <col min="5669" max="5669" width="4" style="7" customWidth="1"/>
    <col min="5670" max="5670" width="16.6640625" style="7" customWidth="1"/>
    <col min="5671" max="5671" width="45.33203125" style="7" customWidth="1"/>
    <col min="5672" max="5672" width="35.6640625" style="7" customWidth="1"/>
    <col min="5673" max="5673" width="15.5" style="7" customWidth="1"/>
    <col min="5674" max="5674" width="30.5" style="7" customWidth="1"/>
    <col min="5675" max="5676" width="10" style="7" customWidth="1"/>
    <col min="5677" max="5677" width="4" style="7" customWidth="1"/>
    <col min="5678" max="5678" width="13.83203125" style="7" customWidth="1"/>
    <col min="5679" max="5679" width="39.5" style="7" customWidth="1"/>
    <col min="5680" max="5681" width="13.5" style="7" customWidth="1"/>
    <col min="5682" max="5682" width="14" style="7" customWidth="1"/>
    <col min="5683" max="5683" width="12.5" style="7" customWidth="1"/>
    <col min="5684" max="5684" width="14.33203125" style="7" customWidth="1"/>
    <col min="5685" max="5685" width="13.6640625" style="7" customWidth="1"/>
    <col min="5686" max="5686" width="12.5" style="7" customWidth="1"/>
    <col min="5687" max="5687" width="14" style="7" customWidth="1"/>
    <col min="5688" max="5689" width="13" style="7" customWidth="1"/>
    <col min="5690" max="5690" width="15.33203125" style="7" customWidth="1"/>
    <col min="5691" max="5691" width="12.83203125" style="7" customWidth="1"/>
    <col min="5692" max="5692" width="3.83203125" style="7" customWidth="1"/>
    <col min="5693" max="5693" width="15.6640625" style="7" customWidth="1"/>
    <col min="5694" max="5694" width="10.1640625" style="7" customWidth="1"/>
    <col min="5695" max="5695" width="53.6640625" style="7" customWidth="1"/>
    <col min="5696" max="5696" width="32.83203125" style="7" customWidth="1"/>
    <col min="5697" max="5697" width="21.5" style="7" customWidth="1"/>
    <col min="5698" max="5924" width="9.1640625" style="7" bestFit="1" customWidth="1"/>
    <col min="5925" max="5925" width="4" style="7" customWidth="1"/>
    <col min="5926" max="5926" width="16.6640625" style="7" customWidth="1"/>
    <col min="5927" max="5927" width="45.33203125" style="7" customWidth="1"/>
    <col min="5928" max="5928" width="35.6640625" style="7" customWidth="1"/>
    <col min="5929" max="5929" width="15.5" style="7" customWidth="1"/>
    <col min="5930" max="5930" width="30.5" style="7" customWidth="1"/>
    <col min="5931" max="5932" width="10" style="7" customWidth="1"/>
    <col min="5933" max="5933" width="4" style="7" customWidth="1"/>
    <col min="5934" max="5934" width="13.83203125" style="7" customWidth="1"/>
    <col min="5935" max="5935" width="39.5" style="7" customWidth="1"/>
    <col min="5936" max="5937" width="13.5" style="7" customWidth="1"/>
    <col min="5938" max="5938" width="14" style="7" customWidth="1"/>
    <col min="5939" max="5939" width="12.5" style="7" customWidth="1"/>
    <col min="5940" max="5940" width="14.33203125" style="7" customWidth="1"/>
    <col min="5941" max="5941" width="13.6640625" style="7" customWidth="1"/>
    <col min="5942" max="5942" width="12.5" style="7" customWidth="1"/>
    <col min="5943" max="5943" width="14" style="7" customWidth="1"/>
    <col min="5944" max="5945" width="13" style="7" customWidth="1"/>
    <col min="5946" max="5946" width="15.33203125" style="7" customWidth="1"/>
    <col min="5947" max="5947" width="12.83203125" style="7" customWidth="1"/>
    <col min="5948" max="5948" width="3.83203125" style="7" customWidth="1"/>
    <col min="5949" max="5949" width="15.6640625" style="7" customWidth="1"/>
    <col min="5950" max="5950" width="10.1640625" style="7" customWidth="1"/>
    <col min="5951" max="5951" width="53.6640625" style="7" customWidth="1"/>
    <col min="5952" max="5952" width="32.83203125" style="7" customWidth="1"/>
    <col min="5953" max="5953" width="21.5" style="7" customWidth="1"/>
    <col min="5954" max="6180" width="9.1640625" style="7" bestFit="1" customWidth="1"/>
    <col min="6181" max="6181" width="4" style="7" customWidth="1"/>
    <col min="6182" max="6182" width="16.6640625" style="7" customWidth="1"/>
    <col min="6183" max="6183" width="45.33203125" style="7" customWidth="1"/>
    <col min="6184" max="6184" width="35.6640625" style="7" customWidth="1"/>
    <col min="6185" max="6185" width="15.5" style="7" customWidth="1"/>
    <col min="6186" max="6186" width="30.5" style="7" customWidth="1"/>
    <col min="6187" max="6188" width="10" style="7" customWidth="1"/>
    <col min="6189" max="6189" width="4" style="7" customWidth="1"/>
    <col min="6190" max="6190" width="13.83203125" style="7" customWidth="1"/>
    <col min="6191" max="6191" width="39.5" style="7" customWidth="1"/>
    <col min="6192" max="6193" width="13.5" style="7" customWidth="1"/>
    <col min="6194" max="6194" width="14" style="7" customWidth="1"/>
    <col min="6195" max="6195" width="12.5" style="7" customWidth="1"/>
    <col min="6196" max="6196" width="14.33203125" style="7" customWidth="1"/>
    <col min="6197" max="6197" width="13.6640625" style="7" customWidth="1"/>
    <col min="6198" max="6198" width="12.5" style="7" customWidth="1"/>
    <col min="6199" max="6199" width="14" style="7" customWidth="1"/>
    <col min="6200" max="6201" width="13" style="7" customWidth="1"/>
    <col min="6202" max="6202" width="15.33203125" style="7" customWidth="1"/>
    <col min="6203" max="6203" width="12.83203125" style="7" customWidth="1"/>
    <col min="6204" max="6204" width="3.83203125" style="7" customWidth="1"/>
    <col min="6205" max="6205" width="15.6640625" style="7" customWidth="1"/>
    <col min="6206" max="6206" width="10.1640625" style="7" customWidth="1"/>
    <col min="6207" max="6207" width="53.6640625" style="7" customWidth="1"/>
    <col min="6208" max="6208" width="32.83203125" style="7" customWidth="1"/>
    <col min="6209" max="6209" width="21.5" style="7" customWidth="1"/>
    <col min="6210" max="6436" width="9.1640625" style="7" bestFit="1" customWidth="1"/>
    <col min="6437" max="6437" width="4" style="7" customWidth="1"/>
    <col min="6438" max="6438" width="16.6640625" style="7" customWidth="1"/>
    <col min="6439" max="6439" width="45.33203125" style="7" customWidth="1"/>
    <col min="6440" max="6440" width="35.6640625" style="7" customWidth="1"/>
    <col min="6441" max="6441" width="15.5" style="7" customWidth="1"/>
    <col min="6442" max="6442" width="30.5" style="7" customWidth="1"/>
    <col min="6443" max="6444" width="10" style="7" customWidth="1"/>
    <col min="6445" max="6445" width="4" style="7" customWidth="1"/>
    <col min="6446" max="6446" width="13.83203125" style="7" customWidth="1"/>
    <col min="6447" max="6447" width="39.5" style="7" customWidth="1"/>
    <col min="6448" max="6449" width="13.5" style="7" customWidth="1"/>
    <col min="6450" max="6450" width="14" style="7" customWidth="1"/>
    <col min="6451" max="6451" width="12.5" style="7" customWidth="1"/>
    <col min="6452" max="6452" width="14.33203125" style="7" customWidth="1"/>
    <col min="6453" max="6453" width="13.6640625" style="7" customWidth="1"/>
    <col min="6454" max="6454" width="12.5" style="7" customWidth="1"/>
    <col min="6455" max="6455" width="14" style="7" customWidth="1"/>
    <col min="6456" max="6457" width="13" style="7" customWidth="1"/>
    <col min="6458" max="6458" width="15.33203125" style="7" customWidth="1"/>
    <col min="6459" max="6459" width="12.83203125" style="7" customWidth="1"/>
    <col min="6460" max="6460" width="3.83203125" style="7" customWidth="1"/>
    <col min="6461" max="6461" width="15.6640625" style="7" customWidth="1"/>
    <col min="6462" max="6462" width="10.1640625" style="7" customWidth="1"/>
    <col min="6463" max="6463" width="53.6640625" style="7" customWidth="1"/>
    <col min="6464" max="6464" width="32.83203125" style="7" customWidth="1"/>
    <col min="6465" max="6465" width="21.5" style="7" customWidth="1"/>
    <col min="6466" max="6692" width="9.1640625" style="7" bestFit="1" customWidth="1"/>
    <col min="6693" max="6693" width="4" style="7" customWidth="1"/>
    <col min="6694" max="6694" width="16.6640625" style="7" customWidth="1"/>
    <col min="6695" max="6695" width="45.33203125" style="7" customWidth="1"/>
    <col min="6696" max="6696" width="35.6640625" style="7" customWidth="1"/>
    <col min="6697" max="6697" width="15.5" style="7" customWidth="1"/>
    <col min="6698" max="6698" width="30.5" style="7" customWidth="1"/>
    <col min="6699" max="6700" width="10" style="7" customWidth="1"/>
    <col min="6701" max="6701" width="4" style="7" customWidth="1"/>
    <col min="6702" max="6702" width="13.83203125" style="7" customWidth="1"/>
    <col min="6703" max="6703" width="39.5" style="7" customWidth="1"/>
    <col min="6704" max="6705" width="13.5" style="7" customWidth="1"/>
    <col min="6706" max="6706" width="14" style="7" customWidth="1"/>
    <col min="6707" max="6707" width="12.5" style="7" customWidth="1"/>
    <col min="6708" max="6708" width="14.33203125" style="7" customWidth="1"/>
    <col min="6709" max="6709" width="13.6640625" style="7" customWidth="1"/>
    <col min="6710" max="6710" width="12.5" style="7" customWidth="1"/>
    <col min="6711" max="6711" width="14" style="7" customWidth="1"/>
    <col min="6712" max="6713" width="13" style="7" customWidth="1"/>
    <col min="6714" max="6714" width="15.33203125" style="7" customWidth="1"/>
    <col min="6715" max="6715" width="12.83203125" style="7" customWidth="1"/>
    <col min="6716" max="6716" width="3.83203125" style="7" customWidth="1"/>
    <col min="6717" max="6717" width="15.6640625" style="7" customWidth="1"/>
    <col min="6718" max="6718" width="10.1640625" style="7" customWidth="1"/>
    <col min="6719" max="6719" width="53.6640625" style="7" customWidth="1"/>
    <col min="6720" max="6720" width="32.83203125" style="7" customWidth="1"/>
    <col min="6721" max="6721" width="21.5" style="7" customWidth="1"/>
    <col min="6722" max="6948" width="9.1640625" style="7" bestFit="1" customWidth="1"/>
    <col min="6949" max="6949" width="4" style="7" customWidth="1"/>
    <col min="6950" max="6950" width="16.6640625" style="7" customWidth="1"/>
    <col min="6951" max="6951" width="45.33203125" style="7" customWidth="1"/>
    <col min="6952" max="6952" width="35.6640625" style="7" customWidth="1"/>
    <col min="6953" max="6953" width="15.5" style="7" customWidth="1"/>
    <col min="6954" max="6954" width="30.5" style="7" customWidth="1"/>
    <col min="6955" max="6956" width="10" style="7" customWidth="1"/>
    <col min="6957" max="6957" width="4" style="7" customWidth="1"/>
    <col min="6958" max="6958" width="13.83203125" style="7" customWidth="1"/>
    <col min="6959" max="6959" width="39.5" style="7" customWidth="1"/>
    <col min="6960" max="6961" width="13.5" style="7" customWidth="1"/>
    <col min="6962" max="6962" width="14" style="7" customWidth="1"/>
    <col min="6963" max="6963" width="12.5" style="7" customWidth="1"/>
    <col min="6964" max="6964" width="14.33203125" style="7" customWidth="1"/>
    <col min="6965" max="6965" width="13.6640625" style="7" customWidth="1"/>
    <col min="6966" max="6966" width="12.5" style="7" customWidth="1"/>
    <col min="6967" max="6967" width="14" style="7" customWidth="1"/>
    <col min="6968" max="6969" width="13" style="7" customWidth="1"/>
    <col min="6970" max="6970" width="15.33203125" style="7" customWidth="1"/>
    <col min="6971" max="6971" width="12.83203125" style="7" customWidth="1"/>
    <col min="6972" max="6972" width="3.83203125" style="7" customWidth="1"/>
    <col min="6973" max="6973" width="15.6640625" style="7" customWidth="1"/>
    <col min="6974" max="6974" width="10.1640625" style="7" customWidth="1"/>
    <col min="6975" max="6975" width="53.6640625" style="7" customWidth="1"/>
    <col min="6976" max="6976" width="32.83203125" style="7" customWidth="1"/>
    <col min="6977" max="6977" width="21.5" style="7" customWidth="1"/>
    <col min="6978" max="7204" width="9.1640625" style="7" bestFit="1" customWidth="1"/>
    <col min="7205" max="7205" width="4" style="7" customWidth="1"/>
    <col min="7206" max="7206" width="16.6640625" style="7" customWidth="1"/>
    <col min="7207" max="7207" width="45.33203125" style="7" customWidth="1"/>
    <col min="7208" max="7208" width="35.6640625" style="7" customWidth="1"/>
    <col min="7209" max="7209" width="15.5" style="7" customWidth="1"/>
    <col min="7210" max="7210" width="30.5" style="7" customWidth="1"/>
    <col min="7211" max="7212" width="10" style="7" customWidth="1"/>
    <col min="7213" max="7213" width="4" style="7" customWidth="1"/>
    <col min="7214" max="7214" width="13.83203125" style="7" customWidth="1"/>
    <col min="7215" max="7215" width="39.5" style="7" customWidth="1"/>
    <col min="7216" max="7217" width="13.5" style="7" customWidth="1"/>
    <col min="7218" max="7218" width="14" style="7" customWidth="1"/>
    <col min="7219" max="7219" width="12.5" style="7" customWidth="1"/>
    <col min="7220" max="7220" width="14.33203125" style="7" customWidth="1"/>
    <col min="7221" max="7221" width="13.6640625" style="7" customWidth="1"/>
    <col min="7222" max="7222" width="12.5" style="7" customWidth="1"/>
    <col min="7223" max="7223" width="14" style="7" customWidth="1"/>
    <col min="7224" max="7225" width="13" style="7" customWidth="1"/>
    <col min="7226" max="7226" width="15.33203125" style="7" customWidth="1"/>
    <col min="7227" max="7227" width="12.83203125" style="7" customWidth="1"/>
    <col min="7228" max="7228" width="3.83203125" style="7" customWidth="1"/>
    <col min="7229" max="7229" width="15.6640625" style="7" customWidth="1"/>
    <col min="7230" max="7230" width="10.1640625" style="7" customWidth="1"/>
    <col min="7231" max="7231" width="53.6640625" style="7" customWidth="1"/>
    <col min="7232" max="7232" width="32.83203125" style="7" customWidth="1"/>
    <col min="7233" max="7233" width="21.5" style="7" customWidth="1"/>
    <col min="7234" max="7460" width="9.1640625" style="7" bestFit="1" customWidth="1"/>
    <col min="7461" max="7461" width="4" style="7" customWidth="1"/>
    <col min="7462" max="7462" width="16.6640625" style="7" customWidth="1"/>
    <col min="7463" max="7463" width="45.33203125" style="7" customWidth="1"/>
    <col min="7464" max="7464" width="35.6640625" style="7" customWidth="1"/>
    <col min="7465" max="7465" width="15.5" style="7" customWidth="1"/>
    <col min="7466" max="7466" width="30.5" style="7" customWidth="1"/>
    <col min="7467" max="7468" width="10" style="7" customWidth="1"/>
    <col min="7469" max="7469" width="4" style="7" customWidth="1"/>
    <col min="7470" max="7470" width="13.83203125" style="7" customWidth="1"/>
    <col min="7471" max="7471" width="39.5" style="7" customWidth="1"/>
    <col min="7472" max="7473" width="13.5" style="7" customWidth="1"/>
    <col min="7474" max="7474" width="14" style="7" customWidth="1"/>
    <col min="7475" max="7475" width="12.5" style="7" customWidth="1"/>
    <col min="7476" max="7476" width="14.33203125" style="7" customWidth="1"/>
    <col min="7477" max="7477" width="13.6640625" style="7" customWidth="1"/>
    <col min="7478" max="7478" width="12.5" style="7" customWidth="1"/>
    <col min="7479" max="7479" width="14" style="7" customWidth="1"/>
    <col min="7480" max="7481" width="13" style="7" customWidth="1"/>
    <col min="7482" max="7482" width="15.33203125" style="7" customWidth="1"/>
    <col min="7483" max="7483" width="12.83203125" style="7" customWidth="1"/>
    <col min="7484" max="7484" width="3.83203125" style="7" customWidth="1"/>
    <col min="7485" max="7485" width="15.6640625" style="7" customWidth="1"/>
    <col min="7486" max="7486" width="10.1640625" style="7" customWidth="1"/>
    <col min="7487" max="7487" width="53.6640625" style="7" customWidth="1"/>
    <col min="7488" max="7488" width="32.83203125" style="7" customWidth="1"/>
    <col min="7489" max="7489" width="21.5" style="7" customWidth="1"/>
    <col min="7490" max="7716" width="9.1640625" style="7" bestFit="1" customWidth="1"/>
    <col min="7717" max="7717" width="4" style="7" customWidth="1"/>
    <col min="7718" max="7718" width="16.6640625" style="7" customWidth="1"/>
    <col min="7719" max="7719" width="45.33203125" style="7" customWidth="1"/>
    <col min="7720" max="7720" width="35.6640625" style="7" customWidth="1"/>
    <col min="7721" max="7721" width="15.5" style="7" customWidth="1"/>
    <col min="7722" max="7722" width="30.5" style="7" customWidth="1"/>
    <col min="7723" max="7724" width="10" style="7" customWidth="1"/>
    <col min="7725" max="7725" width="4" style="7" customWidth="1"/>
    <col min="7726" max="7726" width="13.83203125" style="7" customWidth="1"/>
    <col min="7727" max="7727" width="39.5" style="7" customWidth="1"/>
    <col min="7728" max="7729" width="13.5" style="7" customWidth="1"/>
    <col min="7730" max="7730" width="14" style="7" customWidth="1"/>
    <col min="7731" max="7731" width="12.5" style="7" customWidth="1"/>
    <col min="7732" max="7732" width="14.33203125" style="7" customWidth="1"/>
    <col min="7733" max="7733" width="13.6640625" style="7" customWidth="1"/>
    <col min="7734" max="7734" width="12.5" style="7" customWidth="1"/>
    <col min="7735" max="7735" width="14" style="7" customWidth="1"/>
    <col min="7736" max="7737" width="13" style="7" customWidth="1"/>
    <col min="7738" max="7738" width="15.33203125" style="7" customWidth="1"/>
    <col min="7739" max="7739" width="12.83203125" style="7" customWidth="1"/>
    <col min="7740" max="7740" width="3.83203125" style="7" customWidth="1"/>
    <col min="7741" max="7741" width="15.6640625" style="7" customWidth="1"/>
    <col min="7742" max="7742" width="10.1640625" style="7" customWidth="1"/>
    <col min="7743" max="7743" width="53.6640625" style="7" customWidth="1"/>
    <col min="7744" max="7744" width="32.83203125" style="7" customWidth="1"/>
    <col min="7745" max="7745" width="21.5" style="7" customWidth="1"/>
    <col min="7746" max="7972" width="9.1640625" style="7" bestFit="1" customWidth="1"/>
    <col min="7973" max="7973" width="4" style="7" customWidth="1"/>
    <col min="7974" max="7974" width="16.6640625" style="7" customWidth="1"/>
    <col min="7975" max="7975" width="45.33203125" style="7" customWidth="1"/>
    <col min="7976" max="7976" width="35.6640625" style="7" customWidth="1"/>
    <col min="7977" max="7977" width="15.5" style="7" customWidth="1"/>
    <col min="7978" max="7978" width="30.5" style="7" customWidth="1"/>
    <col min="7979" max="7980" width="10" style="7" customWidth="1"/>
    <col min="7981" max="7981" width="4" style="7" customWidth="1"/>
    <col min="7982" max="7982" width="13.83203125" style="7" customWidth="1"/>
    <col min="7983" max="7983" width="39.5" style="7" customWidth="1"/>
    <col min="7984" max="7985" width="13.5" style="7" customWidth="1"/>
    <col min="7986" max="7986" width="14" style="7" customWidth="1"/>
    <col min="7987" max="7987" width="12.5" style="7" customWidth="1"/>
    <col min="7988" max="7988" width="14.33203125" style="7" customWidth="1"/>
    <col min="7989" max="7989" width="13.6640625" style="7" customWidth="1"/>
    <col min="7990" max="7990" width="12.5" style="7" customWidth="1"/>
    <col min="7991" max="7991" width="14" style="7" customWidth="1"/>
    <col min="7992" max="7993" width="13" style="7" customWidth="1"/>
    <col min="7994" max="7994" width="15.33203125" style="7" customWidth="1"/>
    <col min="7995" max="7995" width="12.83203125" style="7" customWidth="1"/>
    <col min="7996" max="7996" width="3.83203125" style="7" customWidth="1"/>
    <col min="7997" max="7997" width="15.6640625" style="7" customWidth="1"/>
    <col min="7998" max="7998" width="10.1640625" style="7" customWidth="1"/>
    <col min="7999" max="7999" width="53.6640625" style="7" customWidth="1"/>
    <col min="8000" max="8000" width="32.83203125" style="7" customWidth="1"/>
    <col min="8001" max="8001" width="21.5" style="7" customWidth="1"/>
    <col min="8002" max="8228" width="9.1640625" style="7" bestFit="1" customWidth="1"/>
    <col min="8229" max="8229" width="4" style="7" customWidth="1"/>
    <col min="8230" max="8230" width="16.6640625" style="7" customWidth="1"/>
    <col min="8231" max="8231" width="45.33203125" style="7" customWidth="1"/>
    <col min="8232" max="8232" width="35.6640625" style="7" customWidth="1"/>
    <col min="8233" max="8233" width="15.5" style="7" customWidth="1"/>
    <col min="8234" max="8234" width="30.5" style="7" customWidth="1"/>
    <col min="8235" max="8236" width="10" style="7" customWidth="1"/>
    <col min="8237" max="8237" width="4" style="7" customWidth="1"/>
    <col min="8238" max="8238" width="13.83203125" style="7" customWidth="1"/>
    <col min="8239" max="8239" width="39.5" style="7" customWidth="1"/>
    <col min="8240" max="8241" width="13.5" style="7" customWidth="1"/>
    <col min="8242" max="8242" width="14" style="7" customWidth="1"/>
    <col min="8243" max="8243" width="12.5" style="7" customWidth="1"/>
    <col min="8244" max="8244" width="14.33203125" style="7" customWidth="1"/>
    <col min="8245" max="8245" width="13.6640625" style="7" customWidth="1"/>
    <col min="8246" max="8246" width="12.5" style="7" customWidth="1"/>
    <col min="8247" max="8247" width="14" style="7" customWidth="1"/>
    <col min="8248" max="8249" width="13" style="7" customWidth="1"/>
    <col min="8250" max="8250" width="15.33203125" style="7" customWidth="1"/>
    <col min="8251" max="8251" width="12.83203125" style="7" customWidth="1"/>
    <col min="8252" max="8252" width="3.83203125" style="7" customWidth="1"/>
    <col min="8253" max="8253" width="15.6640625" style="7" customWidth="1"/>
    <col min="8254" max="8254" width="10.1640625" style="7" customWidth="1"/>
    <col min="8255" max="8255" width="53.6640625" style="7" customWidth="1"/>
    <col min="8256" max="8256" width="32.83203125" style="7" customWidth="1"/>
    <col min="8257" max="8257" width="21.5" style="7" customWidth="1"/>
    <col min="8258" max="8484" width="9.1640625" style="7" bestFit="1" customWidth="1"/>
    <col min="8485" max="8485" width="4" style="7" customWidth="1"/>
    <col min="8486" max="8486" width="16.6640625" style="7" customWidth="1"/>
    <col min="8487" max="8487" width="45.33203125" style="7" customWidth="1"/>
    <col min="8488" max="8488" width="35.6640625" style="7" customWidth="1"/>
    <col min="8489" max="8489" width="15.5" style="7" customWidth="1"/>
    <col min="8490" max="8490" width="30.5" style="7" customWidth="1"/>
    <col min="8491" max="8492" width="10" style="7" customWidth="1"/>
    <col min="8493" max="8493" width="4" style="7" customWidth="1"/>
    <col min="8494" max="8494" width="13.83203125" style="7" customWidth="1"/>
    <col min="8495" max="8495" width="39.5" style="7" customWidth="1"/>
    <col min="8496" max="8497" width="13.5" style="7" customWidth="1"/>
    <col min="8498" max="8498" width="14" style="7" customWidth="1"/>
    <col min="8499" max="8499" width="12.5" style="7" customWidth="1"/>
    <col min="8500" max="8500" width="14.33203125" style="7" customWidth="1"/>
    <col min="8501" max="8501" width="13.6640625" style="7" customWidth="1"/>
    <col min="8502" max="8502" width="12.5" style="7" customWidth="1"/>
    <col min="8503" max="8503" width="14" style="7" customWidth="1"/>
    <col min="8504" max="8505" width="13" style="7" customWidth="1"/>
    <col min="8506" max="8506" width="15.33203125" style="7" customWidth="1"/>
    <col min="8507" max="8507" width="12.83203125" style="7" customWidth="1"/>
    <col min="8508" max="8508" width="3.83203125" style="7" customWidth="1"/>
    <col min="8509" max="8509" width="15.6640625" style="7" customWidth="1"/>
    <col min="8510" max="8510" width="10.1640625" style="7" customWidth="1"/>
    <col min="8511" max="8511" width="53.6640625" style="7" customWidth="1"/>
    <col min="8512" max="8512" width="32.83203125" style="7" customWidth="1"/>
    <col min="8513" max="8513" width="21.5" style="7" customWidth="1"/>
    <col min="8514" max="8740" width="9.1640625" style="7" bestFit="1" customWidth="1"/>
    <col min="8741" max="8741" width="4" style="7" customWidth="1"/>
    <col min="8742" max="8742" width="16.6640625" style="7" customWidth="1"/>
    <col min="8743" max="8743" width="45.33203125" style="7" customWidth="1"/>
    <col min="8744" max="8744" width="35.6640625" style="7" customWidth="1"/>
    <col min="8745" max="8745" width="15.5" style="7" customWidth="1"/>
    <col min="8746" max="8746" width="30.5" style="7" customWidth="1"/>
    <col min="8747" max="8748" width="10" style="7" customWidth="1"/>
    <col min="8749" max="8749" width="4" style="7" customWidth="1"/>
    <col min="8750" max="8750" width="13.83203125" style="7" customWidth="1"/>
    <col min="8751" max="8751" width="39.5" style="7" customWidth="1"/>
    <col min="8752" max="8753" width="13.5" style="7" customWidth="1"/>
    <col min="8754" max="8754" width="14" style="7" customWidth="1"/>
    <col min="8755" max="8755" width="12.5" style="7" customWidth="1"/>
    <col min="8756" max="8756" width="14.33203125" style="7" customWidth="1"/>
    <col min="8757" max="8757" width="13.6640625" style="7" customWidth="1"/>
    <col min="8758" max="8758" width="12.5" style="7" customWidth="1"/>
    <col min="8759" max="8759" width="14" style="7" customWidth="1"/>
    <col min="8760" max="8761" width="13" style="7" customWidth="1"/>
    <col min="8762" max="8762" width="15.33203125" style="7" customWidth="1"/>
    <col min="8763" max="8763" width="12.83203125" style="7" customWidth="1"/>
    <col min="8764" max="8764" width="3.83203125" style="7" customWidth="1"/>
    <col min="8765" max="8765" width="15.6640625" style="7" customWidth="1"/>
    <col min="8766" max="8766" width="10.1640625" style="7" customWidth="1"/>
    <col min="8767" max="8767" width="53.6640625" style="7" customWidth="1"/>
    <col min="8768" max="8768" width="32.83203125" style="7" customWidth="1"/>
    <col min="8769" max="8769" width="21.5" style="7" customWidth="1"/>
    <col min="8770" max="8996" width="9.1640625" style="7" bestFit="1" customWidth="1"/>
    <col min="8997" max="8997" width="4" style="7" customWidth="1"/>
    <col min="8998" max="8998" width="16.6640625" style="7" customWidth="1"/>
    <col min="8999" max="8999" width="45.33203125" style="7" customWidth="1"/>
    <col min="9000" max="9000" width="35.6640625" style="7" customWidth="1"/>
    <col min="9001" max="9001" width="15.5" style="7" customWidth="1"/>
    <col min="9002" max="9002" width="30.5" style="7" customWidth="1"/>
    <col min="9003" max="9004" width="10" style="7" customWidth="1"/>
    <col min="9005" max="9005" width="4" style="7" customWidth="1"/>
    <col min="9006" max="9006" width="13.83203125" style="7" customWidth="1"/>
    <col min="9007" max="9007" width="39.5" style="7" customWidth="1"/>
    <col min="9008" max="9009" width="13.5" style="7" customWidth="1"/>
    <col min="9010" max="9010" width="14" style="7" customWidth="1"/>
    <col min="9011" max="9011" width="12.5" style="7" customWidth="1"/>
    <col min="9012" max="9012" width="14.33203125" style="7" customWidth="1"/>
    <col min="9013" max="9013" width="13.6640625" style="7" customWidth="1"/>
    <col min="9014" max="9014" width="12.5" style="7" customWidth="1"/>
    <col min="9015" max="9015" width="14" style="7" customWidth="1"/>
    <col min="9016" max="9017" width="13" style="7" customWidth="1"/>
    <col min="9018" max="9018" width="15.33203125" style="7" customWidth="1"/>
    <col min="9019" max="9019" width="12.83203125" style="7" customWidth="1"/>
    <col min="9020" max="9020" width="3.83203125" style="7" customWidth="1"/>
    <col min="9021" max="9021" width="15.6640625" style="7" customWidth="1"/>
    <col min="9022" max="9022" width="10.1640625" style="7" customWidth="1"/>
    <col min="9023" max="9023" width="53.6640625" style="7" customWidth="1"/>
    <col min="9024" max="9024" width="32.83203125" style="7" customWidth="1"/>
    <col min="9025" max="9025" width="21.5" style="7" customWidth="1"/>
    <col min="9026" max="9252" width="9.1640625" style="7" bestFit="1" customWidth="1"/>
    <col min="9253" max="9253" width="4" style="7" customWidth="1"/>
    <col min="9254" max="9254" width="16.6640625" style="7" customWidth="1"/>
    <col min="9255" max="9255" width="45.33203125" style="7" customWidth="1"/>
    <col min="9256" max="9256" width="35.6640625" style="7" customWidth="1"/>
    <col min="9257" max="9257" width="15.5" style="7" customWidth="1"/>
    <col min="9258" max="9258" width="30.5" style="7" customWidth="1"/>
    <col min="9259" max="9260" width="10" style="7" customWidth="1"/>
    <col min="9261" max="9261" width="4" style="7" customWidth="1"/>
    <col min="9262" max="9262" width="13.83203125" style="7" customWidth="1"/>
    <col min="9263" max="9263" width="39.5" style="7" customWidth="1"/>
    <col min="9264" max="9265" width="13.5" style="7" customWidth="1"/>
    <col min="9266" max="9266" width="14" style="7" customWidth="1"/>
    <col min="9267" max="9267" width="12.5" style="7" customWidth="1"/>
    <col min="9268" max="9268" width="14.33203125" style="7" customWidth="1"/>
    <col min="9269" max="9269" width="13.6640625" style="7" customWidth="1"/>
    <col min="9270" max="9270" width="12.5" style="7" customWidth="1"/>
    <col min="9271" max="9271" width="14" style="7" customWidth="1"/>
    <col min="9272" max="9273" width="13" style="7" customWidth="1"/>
    <col min="9274" max="9274" width="15.33203125" style="7" customWidth="1"/>
    <col min="9275" max="9275" width="12.83203125" style="7" customWidth="1"/>
    <col min="9276" max="9276" width="3.83203125" style="7" customWidth="1"/>
    <col min="9277" max="9277" width="15.6640625" style="7" customWidth="1"/>
    <col min="9278" max="9278" width="10.1640625" style="7" customWidth="1"/>
    <col min="9279" max="9279" width="53.6640625" style="7" customWidth="1"/>
    <col min="9280" max="9280" width="32.83203125" style="7" customWidth="1"/>
    <col min="9281" max="9281" width="21.5" style="7" customWidth="1"/>
    <col min="9282" max="9508" width="9.1640625" style="7" bestFit="1" customWidth="1"/>
    <col min="9509" max="9509" width="4" style="7" customWidth="1"/>
    <col min="9510" max="9510" width="16.6640625" style="7" customWidth="1"/>
    <col min="9511" max="9511" width="45.33203125" style="7" customWidth="1"/>
    <col min="9512" max="9512" width="35.6640625" style="7" customWidth="1"/>
    <col min="9513" max="9513" width="15.5" style="7" customWidth="1"/>
    <col min="9514" max="9514" width="30.5" style="7" customWidth="1"/>
    <col min="9515" max="9516" width="10" style="7" customWidth="1"/>
    <col min="9517" max="9517" width="4" style="7" customWidth="1"/>
    <col min="9518" max="9518" width="13.83203125" style="7" customWidth="1"/>
    <col min="9519" max="9519" width="39.5" style="7" customWidth="1"/>
    <col min="9520" max="9521" width="13.5" style="7" customWidth="1"/>
    <col min="9522" max="9522" width="14" style="7" customWidth="1"/>
    <col min="9523" max="9523" width="12.5" style="7" customWidth="1"/>
    <col min="9524" max="9524" width="14.33203125" style="7" customWidth="1"/>
    <col min="9525" max="9525" width="13.6640625" style="7" customWidth="1"/>
    <col min="9526" max="9526" width="12.5" style="7" customWidth="1"/>
    <col min="9527" max="9527" width="14" style="7" customWidth="1"/>
    <col min="9528" max="9529" width="13" style="7" customWidth="1"/>
    <col min="9530" max="9530" width="15.33203125" style="7" customWidth="1"/>
    <col min="9531" max="9531" width="12.83203125" style="7" customWidth="1"/>
    <col min="9532" max="9532" width="3.83203125" style="7" customWidth="1"/>
    <col min="9533" max="9533" width="15.6640625" style="7" customWidth="1"/>
    <col min="9534" max="9534" width="10.1640625" style="7" customWidth="1"/>
    <col min="9535" max="9535" width="53.6640625" style="7" customWidth="1"/>
    <col min="9536" max="9536" width="32.83203125" style="7" customWidth="1"/>
    <col min="9537" max="9537" width="21.5" style="7" customWidth="1"/>
    <col min="9538" max="9764" width="9.1640625" style="7" bestFit="1" customWidth="1"/>
    <col min="9765" max="9765" width="4" style="7" customWidth="1"/>
    <col min="9766" max="9766" width="16.6640625" style="7" customWidth="1"/>
    <col min="9767" max="9767" width="45.33203125" style="7" customWidth="1"/>
    <col min="9768" max="9768" width="35.6640625" style="7" customWidth="1"/>
    <col min="9769" max="9769" width="15.5" style="7" customWidth="1"/>
    <col min="9770" max="9770" width="30.5" style="7" customWidth="1"/>
    <col min="9771" max="9772" width="10" style="7" customWidth="1"/>
    <col min="9773" max="9773" width="4" style="7" customWidth="1"/>
    <col min="9774" max="9774" width="13.83203125" style="7" customWidth="1"/>
    <col min="9775" max="9775" width="39.5" style="7" customWidth="1"/>
    <col min="9776" max="9777" width="13.5" style="7" customWidth="1"/>
    <col min="9778" max="9778" width="14" style="7" customWidth="1"/>
    <col min="9779" max="9779" width="12.5" style="7" customWidth="1"/>
    <col min="9780" max="9780" width="14.33203125" style="7" customWidth="1"/>
    <col min="9781" max="9781" width="13.6640625" style="7" customWidth="1"/>
    <col min="9782" max="9782" width="12.5" style="7" customWidth="1"/>
    <col min="9783" max="9783" width="14" style="7" customWidth="1"/>
    <col min="9784" max="9785" width="13" style="7" customWidth="1"/>
    <col min="9786" max="9786" width="15.33203125" style="7" customWidth="1"/>
    <col min="9787" max="9787" width="12.83203125" style="7" customWidth="1"/>
    <col min="9788" max="9788" width="3.83203125" style="7" customWidth="1"/>
    <col min="9789" max="9789" width="15.6640625" style="7" customWidth="1"/>
    <col min="9790" max="9790" width="10.1640625" style="7" customWidth="1"/>
    <col min="9791" max="9791" width="53.6640625" style="7" customWidth="1"/>
    <col min="9792" max="9792" width="32.83203125" style="7" customWidth="1"/>
    <col min="9793" max="9793" width="21.5" style="7" customWidth="1"/>
    <col min="9794" max="10020" width="9.1640625" style="7" bestFit="1" customWidth="1"/>
    <col min="10021" max="10021" width="4" style="7" customWidth="1"/>
    <col min="10022" max="10022" width="16.6640625" style="7" customWidth="1"/>
    <col min="10023" max="10023" width="45.33203125" style="7" customWidth="1"/>
    <col min="10024" max="10024" width="35.6640625" style="7" customWidth="1"/>
    <col min="10025" max="10025" width="15.5" style="7" customWidth="1"/>
    <col min="10026" max="10026" width="30.5" style="7" customWidth="1"/>
    <col min="10027" max="10028" width="10" style="7" customWidth="1"/>
    <col min="10029" max="10029" width="4" style="7" customWidth="1"/>
    <col min="10030" max="10030" width="13.83203125" style="7" customWidth="1"/>
    <col min="10031" max="10031" width="39.5" style="7" customWidth="1"/>
    <col min="10032" max="10033" width="13.5" style="7" customWidth="1"/>
    <col min="10034" max="10034" width="14" style="7" customWidth="1"/>
    <col min="10035" max="10035" width="12.5" style="7" customWidth="1"/>
    <col min="10036" max="10036" width="14.33203125" style="7" customWidth="1"/>
    <col min="10037" max="10037" width="13.6640625" style="7" customWidth="1"/>
    <col min="10038" max="10038" width="12.5" style="7" customWidth="1"/>
    <col min="10039" max="10039" width="14" style="7" customWidth="1"/>
    <col min="10040" max="10041" width="13" style="7" customWidth="1"/>
    <col min="10042" max="10042" width="15.33203125" style="7" customWidth="1"/>
    <col min="10043" max="10043" width="12.83203125" style="7" customWidth="1"/>
    <col min="10044" max="10044" width="3.83203125" style="7" customWidth="1"/>
    <col min="10045" max="10045" width="15.6640625" style="7" customWidth="1"/>
    <col min="10046" max="10046" width="10.1640625" style="7" customWidth="1"/>
    <col min="10047" max="10047" width="53.6640625" style="7" customWidth="1"/>
    <col min="10048" max="10048" width="32.83203125" style="7" customWidth="1"/>
    <col min="10049" max="10049" width="21.5" style="7" customWidth="1"/>
    <col min="10050" max="10276" width="9.1640625" style="7" bestFit="1" customWidth="1"/>
    <col min="10277" max="10277" width="4" style="7" customWidth="1"/>
    <col min="10278" max="10278" width="16.6640625" style="7" customWidth="1"/>
    <col min="10279" max="10279" width="45.33203125" style="7" customWidth="1"/>
    <col min="10280" max="10280" width="35.6640625" style="7" customWidth="1"/>
    <col min="10281" max="10281" width="15.5" style="7" customWidth="1"/>
    <col min="10282" max="10282" width="30.5" style="7" customWidth="1"/>
    <col min="10283" max="10284" width="10" style="7" customWidth="1"/>
    <col min="10285" max="10285" width="4" style="7" customWidth="1"/>
    <col min="10286" max="10286" width="13.83203125" style="7" customWidth="1"/>
    <col min="10287" max="10287" width="39.5" style="7" customWidth="1"/>
    <col min="10288" max="10289" width="13.5" style="7" customWidth="1"/>
    <col min="10290" max="10290" width="14" style="7" customWidth="1"/>
    <col min="10291" max="10291" width="12.5" style="7" customWidth="1"/>
    <col min="10292" max="10292" width="14.33203125" style="7" customWidth="1"/>
    <col min="10293" max="10293" width="13.6640625" style="7" customWidth="1"/>
    <col min="10294" max="10294" width="12.5" style="7" customWidth="1"/>
    <col min="10295" max="10295" width="14" style="7" customWidth="1"/>
    <col min="10296" max="10297" width="13" style="7" customWidth="1"/>
    <col min="10298" max="10298" width="15.33203125" style="7" customWidth="1"/>
    <col min="10299" max="10299" width="12.83203125" style="7" customWidth="1"/>
    <col min="10300" max="10300" width="3.83203125" style="7" customWidth="1"/>
    <col min="10301" max="10301" width="15.6640625" style="7" customWidth="1"/>
    <col min="10302" max="10302" width="10.1640625" style="7" customWidth="1"/>
    <col min="10303" max="10303" width="53.6640625" style="7" customWidth="1"/>
    <col min="10304" max="10304" width="32.83203125" style="7" customWidth="1"/>
    <col min="10305" max="10305" width="21.5" style="7" customWidth="1"/>
    <col min="10306" max="10532" width="9.1640625" style="7" bestFit="1" customWidth="1"/>
    <col min="10533" max="10533" width="4" style="7" customWidth="1"/>
    <col min="10534" max="10534" width="16.6640625" style="7" customWidth="1"/>
    <col min="10535" max="10535" width="45.33203125" style="7" customWidth="1"/>
    <col min="10536" max="10536" width="35.6640625" style="7" customWidth="1"/>
    <col min="10537" max="10537" width="15.5" style="7" customWidth="1"/>
    <col min="10538" max="10538" width="30.5" style="7" customWidth="1"/>
    <col min="10539" max="10540" width="10" style="7" customWidth="1"/>
    <col min="10541" max="10541" width="4" style="7" customWidth="1"/>
    <col min="10542" max="10542" width="13.83203125" style="7" customWidth="1"/>
    <col min="10543" max="10543" width="39.5" style="7" customWidth="1"/>
    <col min="10544" max="10545" width="13.5" style="7" customWidth="1"/>
    <col min="10546" max="10546" width="14" style="7" customWidth="1"/>
    <col min="10547" max="10547" width="12.5" style="7" customWidth="1"/>
    <col min="10548" max="10548" width="14.33203125" style="7" customWidth="1"/>
    <col min="10549" max="10549" width="13.6640625" style="7" customWidth="1"/>
    <col min="10550" max="10550" width="12.5" style="7" customWidth="1"/>
    <col min="10551" max="10551" width="14" style="7" customWidth="1"/>
    <col min="10552" max="10553" width="13" style="7" customWidth="1"/>
    <col min="10554" max="10554" width="15.33203125" style="7" customWidth="1"/>
    <col min="10555" max="10555" width="12.83203125" style="7" customWidth="1"/>
    <col min="10556" max="10556" width="3.83203125" style="7" customWidth="1"/>
    <col min="10557" max="10557" width="15.6640625" style="7" customWidth="1"/>
    <col min="10558" max="10558" width="10.1640625" style="7" customWidth="1"/>
    <col min="10559" max="10559" width="53.6640625" style="7" customWidth="1"/>
    <col min="10560" max="10560" width="32.83203125" style="7" customWidth="1"/>
    <col min="10561" max="10561" width="21.5" style="7" customWidth="1"/>
    <col min="10562" max="10788" width="9.1640625" style="7" bestFit="1" customWidth="1"/>
    <col min="10789" max="10789" width="4" style="7" customWidth="1"/>
    <col min="10790" max="10790" width="16.6640625" style="7" customWidth="1"/>
    <col min="10791" max="10791" width="45.33203125" style="7" customWidth="1"/>
    <col min="10792" max="10792" width="35.6640625" style="7" customWidth="1"/>
    <col min="10793" max="10793" width="15.5" style="7" customWidth="1"/>
    <col min="10794" max="10794" width="30.5" style="7" customWidth="1"/>
    <col min="10795" max="10796" width="10" style="7" customWidth="1"/>
    <col min="10797" max="10797" width="4" style="7" customWidth="1"/>
    <col min="10798" max="10798" width="13.83203125" style="7" customWidth="1"/>
    <col min="10799" max="10799" width="39.5" style="7" customWidth="1"/>
    <col min="10800" max="10801" width="13.5" style="7" customWidth="1"/>
    <col min="10802" max="10802" width="14" style="7" customWidth="1"/>
    <col min="10803" max="10803" width="12.5" style="7" customWidth="1"/>
    <col min="10804" max="10804" width="14.33203125" style="7" customWidth="1"/>
    <col min="10805" max="10805" width="13.6640625" style="7" customWidth="1"/>
    <col min="10806" max="10806" width="12.5" style="7" customWidth="1"/>
    <col min="10807" max="10807" width="14" style="7" customWidth="1"/>
    <col min="10808" max="10809" width="13" style="7" customWidth="1"/>
    <col min="10810" max="10810" width="15.33203125" style="7" customWidth="1"/>
    <col min="10811" max="10811" width="12.83203125" style="7" customWidth="1"/>
    <col min="10812" max="10812" width="3.83203125" style="7" customWidth="1"/>
    <col min="10813" max="10813" width="15.6640625" style="7" customWidth="1"/>
    <col min="10814" max="10814" width="10.1640625" style="7" customWidth="1"/>
    <col min="10815" max="10815" width="53.6640625" style="7" customWidth="1"/>
    <col min="10816" max="10816" width="32.83203125" style="7" customWidth="1"/>
    <col min="10817" max="10817" width="21.5" style="7" customWidth="1"/>
    <col min="10818" max="11044" width="9.1640625" style="7" bestFit="1" customWidth="1"/>
    <col min="11045" max="11045" width="4" style="7" customWidth="1"/>
    <col min="11046" max="11046" width="16.6640625" style="7" customWidth="1"/>
    <col min="11047" max="11047" width="45.33203125" style="7" customWidth="1"/>
    <col min="11048" max="11048" width="35.6640625" style="7" customWidth="1"/>
    <col min="11049" max="11049" width="15.5" style="7" customWidth="1"/>
    <col min="11050" max="11050" width="30.5" style="7" customWidth="1"/>
    <col min="11051" max="11052" width="10" style="7" customWidth="1"/>
    <col min="11053" max="11053" width="4" style="7" customWidth="1"/>
    <col min="11054" max="11054" width="13.83203125" style="7" customWidth="1"/>
    <col min="11055" max="11055" width="39.5" style="7" customWidth="1"/>
    <col min="11056" max="11057" width="13.5" style="7" customWidth="1"/>
    <col min="11058" max="11058" width="14" style="7" customWidth="1"/>
    <col min="11059" max="11059" width="12.5" style="7" customWidth="1"/>
    <col min="11060" max="11060" width="14.33203125" style="7" customWidth="1"/>
    <col min="11061" max="11061" width="13.6640625" style="7" customWidth="1"/>
    <col min="11062" max="11062" width="12.5" style="7" customWidth="1"/>
    <col min="11063" max="11063" width="14" style="7" customWidth="1"/>
    <col min="11064" max="11065" width="13" style="7" customWidth="1"/>
    <col min="11066" max="11066" width="15.33203125" style="7" customWidth="1"/>
    <col min="11067" max="11067" width="12.83203125" style="7" customWidth="1"/>
    <col min="11068" max="11068" width="3.83203125" style="7" customWidth="1"/>
    <col min="11069" max="11069" width="15.6640625" style="7" customWidth="1"/>
    <col min="11070" max="11070" width="10.1640625" style="7" customWidth="1"/>
    <col min="11071" max="11071" width="53.6640625" style="7" customWidth="1"/>
    <col min="11072" max="11072" width="32.83203125" style="7" customWidth="1"/>
    <col min="11073" max="11073" width="21.5" style="7" customWidth="1"/>
    <col min="11074" max="11300" width="9.1640625" style="7" bestFit="1" customWidth="1"/>
    <col min="11301" max="11301" width="4" style="7" customWidth="1"/>
    <col min="11302" max="11302" width="16.6640625" style="7" customWidth="1"/>
    <col min="11303" max="11303" width="45.33203125" style="7" customWidth="1"/>
    <col min="11304" max="11304" width="35.6640625" style="7" customWidth="1"/>
    <col min="11305" max="11305" width="15.5" style="7" customWidth="1"/>
    <col min="11306" max="11306" width="30.5" style="7" customWidth="1"/>
    <col min="11307" max="11308" width="10" style="7" customWidth="1"/>
    <col min="11309" max="11309" width="4" style="7" customWidth="1"/>
    <col min="11310" max="11310" width="13.83203125" style="7" customWidth="1"/>
    <col min="11311" max="11311" width="39.5" style="7" customWidth="1"/>
    <col min="11312" max="11313" width="13.5" style="7" customWidth="1"/>
    <col min="11314" max="11314" width="14" style="7" customWidth="1"/>
    <col min="11315" max="11315" width="12.5" style="7" customWidth="1"/>
    <col min="11316" max="11316" width="14.33203125" style="7" customWidth="1"/>
    <col min="11317" max="11317" width="13.6640625" style="7" customWidth="1"/>
    <col min="11318" max="11318" width="12.5" style="7" customWidth="1"/>
    <col min="11319" max="11319" width="14" style="7" customWidth="1"/>
    <col min="11320" max="11321" width="13" style="7" customWidth="1"/>
    <col min="11322" max="11322" width="15.33203125" style="7" customWidth="1"/>
    <col min="11323" max="11323" width="12.83203125" style="7" customWidth="1"/>
    <col min="11324" max="11324" width="3.83203125" style="7" customWidth="1"/>
    <col min="11325" max="11325" width="15.6640625" style="7" customWidth="1"/>
    <col min="11326" max="11326" width="10.1640625" style="7" customWidth="1"/>
    <col min="11327" max="11327" width="53.6640625" style="7" customWidth="1"/>
    <col min="11328" max="11328" width="32.83203125" style="7" customWidth="1"/>
    <col min="11329" max="11329" width="21.5" style="7" customWidth="1"/>
    <col min="11330" max="11556" width="9.1640625" style="7" bestFit="1" customWidth="1"/>
    <col min="11557" max="11557" width="4" style="7" customWidth="1"/>
    <col min="11558" max="11558" width="16.6640625" style="7" customWidth="1"/>
    <col min="11559" max="11559" width="45.33203125" style="7" customWidth="1"/>
    <col min="11560" max="11560" width="35.6640625" style="7" customWidth="1"/>
    <col min="11561" max="11561" width="15.5" style="7" customWidth="1"/>
    <col min="11562" max="11562" width="30.5" style="7" customWidth="1"/>
    <col min="11563" max="11564" width="10" style="7" customWidth="1"/>
    <col min="11565" max="11565" width="4" style="7" customWidth="1"/>
    <col min="11566" max="11566" width="13.83203125" style="7" customWidth="1"/>
    <col min="11567" max="11567" width="39.5" style="7" customWidth="1"/>
    <col min="11568" max="11569" width="13.5" style="7" customWidth="1"/>
    <col min="11570" max="11570" width="14" style="7" customWidth="1"/>
    <col min="11571" max="11571" width="12.5" style="7" customWidth="1"/>
    <col min="11572" max="11572" width="14.33203125" style="7" customWidth="1"/>
    <col min="11573" max="11573" width="13.6640625" style="7" customWidth="1"/>
    <col min="11574" max="11574" width="12.5" style="7" customWidth="1"/>
    <col min="11575" max="11575" width="14" style="7" customWidth="1"/>
    <col min="11576" max="11577" width="13" style="7" customWidth="1"/>
    <col min="11578" max="11578" width="15.33203125" style="7" customWidth="1"/>
    <col min="11579" max="11579" width="12.83203125" style="7" customWidth="1"/>
    <col min="11580" max="11580" width="3.83203125" style="7" customWidth="1"/>
    <col min="11581" max="11581" width="15.6640625" style="7" customWidth="1"/>
    <col min="11582" max="11582" width="10.1640625" style="7" customWidth="1"/>
    <col min="11583" max="11583" width="53.6640625" style="7" customWidth="1"/>
    <col min="11584" max="11584" width="32.83203125" style="7" customWidth="1"/>
    <col min="11585" max="11585" width="21.5" style="7" customWidth="1"/>
    <col min="11586" max="11812" width="9.1640625" style="7" bestFit="1" customWidth="1"/>
    <col min="11813" max="11813" width="4" style="7" customWidth="1"/>
    <col min="11814" max="11814" width="16.6640625" style="7" customWidth="1"/>
    <col min="11815" max="11815" width="45.33203125" style="7" customWidth="1"/>
    <col min="11816" max="11816" width="35.6640625" style="7" customWidth="1"/>
    <col min="11817" max="11817" width="15.5" style="7" customWidth="1"/>
    <col min="11818" max="11818" width="30.5" style="7" customWidth="1"/>
    <col min="11819" max="11820" width="10" style="7" customWidth="1"/>
    <col min="11821" max="11821" width="4" style="7" customWidth="1"/>
    <col min="11822" max="11822" width="13.83203125" style="7" customWidth="1"/>
    <col min="11823" max="11823" width="39.5" style="7" customWidth="1"/>
    <col min="11824" max="11825" width="13.5" style="7" customWidth="1"/>
    <col min="11826" max="11826" width="14" style="7" customWidth="1"/>
    <col min="11827" max="11827" width="12.5" style="7" customWidth="1"/>
    <col min="11828" max="11828" width="14.33203125" style="7" customWidth="1"/>
    <col min="11829" max="11829" width="13.6640625" style="7" customWidth="1"/>
    <col min="11830" max="11830" width="12.5" style="7" customWidth="1"/>
    <col min="11831" max="11831" width="14" style="7" customWidth="1"/>
    <col min="11832" max="11833" width="13" style="7" customWidth="1"/>
    <col min="11834" max="11834" width="15.33203125" style="7" customWidth="1"/>
    <col min="11835" max="11835" width="12.83203125" style="7" customWidth="1"/>
    <col min="11836" max="11836" width="3.83203125" style="7" customWidth="1"/>
    <col min="11837" max="11837" width="15.6640625" style="7" customWidth="1"/>
    <col min="11838" max="11838" width="10.1640625" style="7" customWidth="1"/>
    <col min="11839" max="11839" width="53.6640625" style="7" customWidth="1"/>
    <col min="11840" max="11840" width="32.83203125" style="7" customWidth="1"/>
    <col min="11841" max="11841" width="21.5" style="7" customWidth="1"/>
    <col min="11842" max="12068" width="9.1640625" style="7" bestFit="1" customWidth="1"/>
    <col min="12069" max="12069" width="4" style="7" customWidth="1"/>
    <col min="12070" max="12070" width="16.6640625" style="7" customWidth="1"/>
    <col min="12071" max="12071" width="45.33203125" style="7" customWidth="1"/>
    <col min="12072" max="12072" width="35.6640625" style="7" customWidth="1"/>
    <col min="12073" max="12073" width="15.5" style="7" customWidth="1"/>
    <col min="12074" max="12074" width="30.5" style="7" customWidth="1"/>
    <col min="12075" max="12076" width="10" style="7" customWidth="1"/>
    <col min="12077" max="12077" width="4" style="7" customWidth="1"/>
    <col min="12078" max="12078" width="13.83203125" style="7" customWidth="1"/>
    <col min="12079" max="12079" width="39.5" style="7" customWidth="1"/>
    <col min="12080" max="12081" width="13.5" style="7" customWidth="1"/>
    <col min="12082" max="12082" width="14" style="7" customWidth="1"/>
    <col min="12083" max="12083" width="12.5" style="7" customWidth="1"/>
    <col min="12084" max="12084" width="14.33203125" style="7" customWidth="1"/>
    <col min="12085" max="12085" width="13.6640625" style="7" customWidth="1"/>
    <col min="12086" max="12086" width="12.5" style="7" customWidth="1"/>
    <col min="12087" max="12087" width="14" style="7" customWidth="1"/>
    <col min="12088" max="12089" width="13" style="7" customWidth="1"/>
    <col min="12090" max="12090" width="15.33203125" style="7" customWidth="1"/>
    <col min="12091" max="12091" width="12.83203125" style="7" customWidth="1"/>
    <col min="12092" max="12092" width="3.83203125" style="7" customWidth="1"/>
    <col min="12093" max="12093" width="15.6640625" style="7" customWidth="1"/>
    <col min="12094" max="12094" width="10.1640625" style="7" customWidth="1"/>
    <col min="12095" max="12095" width="53.6640625" style="7" customWidth="1"/>
    <col min="12096" max="12096" width="32.83203125" style="7" customWidth="1"/>
    <col min="12097" max="12097" width="21.5" style="7" customWidth="1"/>
    <col min="12098" max="12324" width="9.1640625" style="7" bestFit="1" customWidth="1"/>
    <col min="12325" max="12325" width="4" style="7" customWidth="1"/>
    <col min="12326" max="12326" width="16.6640625" style="7" customWidth="1"/>
    <col min="12327" max="12327" width="45.33203125" style="7" customWidth="1"/>
    <col min="12328" max="12328" width="35.6640625" style="7" customWidth="1"/>
    <col min="12329" max="12329" width="15.5" style="7" customWidth="1"/>
    <col min="12330" max="12330" width="30.5" style="7" customWidth="1"/>
    <col min="12331" max="12332" width="10" style="7" customWidth="1"/>
    <col min="12333" max="12333" width="4" style="7" customWidth="1"/>
    <col min="12334" max="12334" width="13.83203125" style="7" customWidth="1"/>
    <col min="12335" max="12335" width="39.5" style="7" customWidth="1"/>
    <col min="12336" max="12337" width="13.5" style="7" customWidth="1"/>
    <col min="12338" max="12338" width="14" style="7" customWidth="1"/>
    <col min="12339" max="12339" width="12.5" style="7" customWidth="1"/>
    <col min="12340" max="12340" width="14.33203125" style="7" customWidth="1"/>
    <col min="12341" max="12341" width="13.6640625" style="7" customWidth="1"/>
    <col min="12342" max="12342" width="12.5" style="7" customWidth="1"/>
    <col min="12343" max="12343" width="14" style="7" customWidth="1"/>
    <col min="12344" max="12345" width="13" style="7" customWidth="1"/>
    <col min="12346" max="12346" width="15.33203125" style="7" customWidth="1"/>
    <col min="12347" max="12347" width="12.83203125" style="7" customWidth="1"/>
    <col min="12348" max="12348" width="3.83203125" style="7" customWidth="1"/>
    <col min="12349" max="12349" width="15.6640625" style="7" customWidth="1"/>
    <col min="12350" max="12350" width="10.1640625" style="7" customWidth="1"/>
    <col min="12351" max="12351" width="53.6640625" style="7" customWidth="1"/>
    <col min="12352" max="12352" width="32.83203125" style="7" customWidth="1"/>
    <col min="12353" max="12353" width="21.5" style="7" customWidth="1"/>
    <col min="12354" max="12580" width="9.1640625" style="7" bestFit="1" customWidth="1"/>
    <col min="12581" max="12581" width="4" style="7" customWidth="1"/>
    <col min="12582" max="12582" width="16.6640625" style="7" customWidth="1"/>
    <col min="12583" max="12583" width="45.33203125" style="7" customWidth="1"/>
    <col min="12584" max="12584" width="35.6640625" style="7" customWidth="1"/>
    <col min="12585" max="12585" width="15.5" style="7" customWidth="1"/>
    <col min="12586" max="12586" width="30.5" style="7" customWidth="1"/>
    <col min="12587" max="12588" width="10" style="7" customWidth="1"/>
    <col min="12589" max="12589" width="4" style="7" customWidth="1"/>
    <col min="12590" max="12590" width="13.83203125" style="7" customWidth="1"/>
    <col min="12591" max="12591" width="39.5" style="7" customWidth="1"/>
    <col min="12592" max="12593" width="13.5" style="7" customWidth="1"/>
    <col min="12594" max="12594" width="14" style="7" customWidth="1"/>
    <col min="12595" max="12595" width="12.5" style="7" customWidth="1"/>
    <col min="12596" max="12596" width="14.33203125" style="7" customWidth="1"/>
    <col min="12597" max="12597" width="13.6640625" style="7" customWidth="1"/>
    <col min="12598" max="12598" width="12.5" style="7" customWidth="1"/>
    <col min="12599" max="12599" width="14" style="7" customWidth="1"/>
    <col min="12600" max="12601" width="13" style="7" customWidth="1"/>
    <col min="12602" max="12602" width="15.33203125" style="7" customWidth="1"/>
    <col min="12603" max="12603" width="12.83203125" style="7" customWidth="1"/>
    <col min="12604" max="12604" width="3.83203125" style="7" customWidth="1"/>
    <col min="12605" max="12605" width="15.6640625" style="7" customWidth="1"/>
    <col min="12606" max="12606" width="10.1640625" style="7" customWidth="1"/>
    <col min="12607" max="12607" width="53.6640625" style="7" customWidth="1"/>
    <col min="12608" max="12608" width="32.83203125" style="7" customWidth="1"/>
    <col min="12609" max="12609" width="21.5" style="7" customWidth="1"/>
    <col min="12610" max="12836" width="9.1640625" style="7" bestFit="1" customWidth="1"/>
    <col min="12837" max="12837" width="4" style="7" customWidth="1"/>
    <col min="12838" max="12838" width="16.6640625" style="7" customWidth="1"/>
    <col min="12839" max="12839" width="45.33203125" style="7" customWidth="1"/>
    <col min="12840" max="12840" width="35.6640625" style="7" customWidth="1"/>
    <col min="12841" max="12841" width="15.5" style="7" customWidth="1"/>
    <col min="12842" max="12842" width="30.5" style="7" customWidth="1"/>
    <col min="12843" max="12844" width="10" style="7" customWidth="1"/>
    <col min="12845" max="12845" width="4" style="7" customWidth="1"/>
    <col min="12846" max="12846" width="13.83203125" style="7" customWidth="1"/>
    <col min="12847" max="12847" width="39.5" style="7" customWidth="1"/>
    <col min="12848" max="12849" width="13.5" style="7" customWidth="1"/>
    <col min="12850" max="12850" width="14" style="7" customWidth="1"/>
    <col min="12851" max="12851" width="12.5" style="7" customWidth="1"/>
    <col min="12852" max="12852" width="14.33203125" style="7" customWidth="1"/>
    <col min="12853" max="12853" width="13.6640625" style="7" customWidth="1"/>
    <col min="12854" max="12854" width="12.5" style="7" customWidth="1"/>
    <col min="12855" max="12855" width="14" style="7" customWidth="1"/>
    <col min="12856" max="12857" width="13" style="7" customWidth="1"/>
    <col min="12858" max="12858" width="15.33203125" style="7" customWidth="1"/>
    <col min="12859" max="12859" width="12.83203125" style="7" customWidth="1"/>
    <col min="12860" max="12860" width="3.83203125" style="7" customWidth="1"/>
    <col min="12861" max="12861" width="15.6640625" style="7" customWidth="1"/>
    <col min="12862" max="12862" width="10.1640625" style="7" customWidth="1"/>
    <col min="12863" max="12863" width="53.6640625" style="7" customWidth="1"/>
    <col min="12864" max="12864" width="32.83203125" style="7" customWidth="1"/>
    <col min="12865" max="12865" width="21.5" style="7" customWidth="1"/>
    <col min="12866" max="13092" width="9.1640625" style="7" bestFit="1" customWidth="1"/>
    <col min="13093" max="13093" width="4" style="7" customWidth="1"/>
    <col min="13094" max="13094" width="16.6640625" style="7" customWidth="1"/>
    <col min="13095" max="13095" width="45.33203125" style="7" customWidth="1"/>
    <col min="13096" max="13096" width="35.6640625" style="7" customWidth="1"/>
    <col min="13097" max="13097" width="15.5" style="7" customWidth="1"/>
    <col min="13098" max="13098" width="30.5" style="7" customWidth="1"/>
    <col min="13099" max="13100" width="10" style="7" customWidth="1"/>
    <col min="13101" max="13101" width="4" style="7" customWidth="1"/>
    <col min="13102" max="13102" width="13.83203125" style="7" customWidth="1"/>
    <col min="13103" max="13103" width="39.5" style="7" customWidth="1"/>
    <col min="13104" max="13105" width="13.5" style="7" customWidth="1"/>
    <col min="13106" max="13106" width="14" style="7" customWidth="1"/>
    <col min="13107" max="13107" width="12.5" style="7" customWidth="1"/>
    <col min="13108" max="13108" width="14.33203125" style="7" customWidth="1"/>
    <col min="13109" max="13109" width="13.6640625" style="7" customWidth="1"/>
    <col min="13110" max="13110" width="12.5" style="7" customWidth="1"/>
    <col min="13111" max="13111" width="14" style="7" customWidth="1"/>
    <col min="13112" max="13113" width="13" style="7" customWidth="1"/>
    <col min="13114" max="13114" width="15.33203125" style="7" customWidth="1"/>
    <col min="13115" max="13115" width="12.83203125" style="7" customWidth="1"/>
    <col min="13116" max="13116" width="3.83203125" style="7" customWidth="1"/>
    <col min="13117" max="13117" width="15.6640625" style="7" customWidth="1"/>
    <col min="13118" max="13118" width="10.1640625" style="7" customWidth="1"/>
    <col min="13119" max="13119" width="53.6640625" style="7" customWidth="1"/>
    <col min="13120" max="13120" width="32.83203125" style="7" customWidth="1"/>
    <col min="13121" max="13121" width="21.5" style="7" customWidth="1"/>
    <col min="13122" max="13348" width="9.1640625" style="7" bestFit="1" customWidth="1"/>
    <col min="13349" max="13349" width="4" style="7" customWidth="1"/>
    <col min="13350" max="13350" width="16.6640625" style="7" customWidth="1"/>
    <col min="13351" max="13351" width="45.33203125" style="7" customWidth="1"/>
    <col min="13352" max="13352" width="35.6640625" style="7" customWidth="1"/>
    <col min="13353" max="13353" width="15.5" style="7" customWidth="1"/>
    <col min="13354" max="13354" width="30.5" style="7" customWidth="1"/>
    <col min="13355" max="13356" width="10" style="7" customWidth="1"/>
    <col min="13357" max="13357" width="4" style="7" customWidth="1"/>
    <col min="13358" max="13358" width="13.83203125" style="7" customWidth="1"/>
    <col min="13359" max="13359" width="39.5" style="7" customWidth="1"/>
    <col min="13360" max="13361" width="13.5" style="7" customWidth="1"/>
    <col min="13362" max="13362" width="14" style="7" customWidth="1"/>
    <col min="13363" max="13363" width="12.5" style="7" customWidth="1"/>
    <col min="13364" max="13364" width="14.33203125" style="7" customWidth="1"/>
    <col min="13365" max="13365" width="13.6640625" style="7" customWidth="1"/>
    <col min="13366" max="13366" width="12.5" style="7" customWidth="1"/>
    <col min="13367" max="13367" width="14" style="7" customWidth="1"/>
    <col min="13368" max="13369" width="13" style="7" customWidth="1"/>
    <col min="13370" max="13370" width="15.33203125" style="7" customWidth="1"/>
    <col min="13371" max="13371" width="12.83203125" style="7" customWidth="1"/>
    <col min="13372" max="13372" width="3.83203125" style="7" customWidth="1"/>
    <col min="13373" max="13373" width="15.6640625" style="7" customWidth="1"/>
    <col min="13374" max="13374" width="10.1640625" style="7" customWidth="1"/>
    <col min="13375" max="13375" width="53.6640625" style="7" customWidth="1"/>
    <col min="13376" max="13376" width="32.83203125" style="7" customWidth="1"/>
    <col min="13377" max="13377" width="21.5" style="7" customWidth="1"/>
    <col min="13378" max="13604" width="9.1640625" style="7" bestFit="1" customWidth="1"/>
    <col min="13605" max="13605" width="4" style="7" customWidth="1"/>
    <col min="13606" max="13606" width="16.6640625" style="7" customWidth="1"/>
    <col min="13607" max="13607" width="45.33203125" style="7" customWidth="1"/>
    <col min="13608" max="13608" width="35.6640625" style="7" customWidth="1"/>
    <col min="13609" max="13609" width="15.5" style="7" customWidth="1"/>
    <col min="13610" max="13610" width="30.5" style="7" customWidth="1"/>
    <col min="13611" max="13612" width="10" style="7" customWidth="1"/>
    <col min="13613" max="13613" width="4" style="7" customWidth="1"/>
    <col min="13614" max="13614" width="13.83203125" style="7" customWidth="1"/>
    <col min="13615" max="13615" width="39.5" style="7" customWidth="1"/>
    <col min="13616" max="13617" width="13.5" style="7" customWidth="1"/>
    <col min="13618" max="13618" width="14" style="7" customWidth="1"/>
    <col min="13619" max="13619" width="12.5" style="7" customWidth="1"/>
    <col min="13620" max="13620" width="14.33203125" style="7" customWidth="1"/>
    <col min="13621" max="13621" width="13.6640625" style="7" customWidth="1"/>
    <col min="13622" max="13622" width="12.5" style="7" customWidth="1"/>
    <col min="13623" max="13623" width="14" style="7" customWidth="1"/>
    <col min="13624" max="13625" width="13" style="7" customWidth="1"/>
    <col min="13626" max="13626" width="15.33203125" style="7" customWidth="1"/>
    <col min="13627" max="13627" width="12.83203125" style="7" customWidth="1"/>
    <col min="13628" max="13628" width="3.83203125" style="7" customWidth="1"/>
    <col min="13629" max="13629" width="15.6640625" style="7" customWidth="1"/>
    <col min="13630" max="13630" width="10.1640625" style="7" customWidth="1"/>
    <col min="13631" max="13631" width="53.6640625" style="7" customWidth="1"/>
    <col min="13632" max="13632" width="32.83203125" style="7" customWidth="1"/>
    <col min="13633" max="13633" width="21.5" style="7" customWidth="1"/>
    <col min="13634" max="13860" width="9.1640625" style="7" bestFit="1" customWidth="1"/>
    <col min="13861" max="13861" width="4" style="7" customWidth="1"/>
    <col min="13862" max="13862" width="16.6640625" style="7" customWidth="1"/>
    <col min="13863" max="13863" width="45.33203125" style="7" customWidth="1"/>
    <col min="13864" max="13864" width="35.6640625" style="7" customWidth="1"/>
    <col min="13865" max="13865" width="15.5" style="7" customWidth="1"/>
    <col min="13866" max="13866" width="30.5" style="7" customWidth="1"/>
    <col min="13867" max="13868" width="10" style="7" customWidth="1"/>
    <col min="13869" max="13869" width="4" style="7" customWidth="1"/>
    <col min="13870" max="13870" width="13.83203125" style="7" customWidth="1"/>
    <col min="13871" max="13871" width="39.5" style="7" customWidth="1"/>
    <col min="13872" max="13873" width="13.5" style="7" customWidth="1"/>
    <col min="13874" max="13874" width="14" style="7" customWidth="1"/>
    <col min="13875" max="13875" width="12.5" style="7" customWidth="1"/>
    <col min="13876" max="13876" width="14.33203125" style="7" customWidth="1"/>
    <col min="13877" max="13877" width="13.6640625" style="7" customWidth="1"/>
    <col min="13878" max="13878" width="12.5" style="7" customWidth="1"/>
    <col min="13879" max="13879" width="14" style="7" customWidth="1"/>
    <col min="13880" max="13881" width="13" style="7" customWidth="1"/>
    <col min="13882" max="13882" width="15.33203125" style="7" customWidth="1"/>
    <col min="13883" max="13883" width="12.83203125" style="7" customWidth="1"/>
    <col min="13884" max="13884" width="3.83203125" style="7" customWidth="1"/>
    <col min="13885" max="13885" width="15.6640625" style="7" customWidth="1"/>
    <col min="13886" max="13886" width="10.1640625" style="7" customWidth="1"/>
    <col min="13887" max="13887" width="53.6640625" style="7" customWidth="1"/>
    <col min="13888" max="13888" width="32.83203125" style="7" customWidth="1"/>
    <col min="13889" max="13889" width="21.5" style="7" customWidth="1"/>
    <col min="13890" max="14116" width="9.1640625" style="7" bestFit="1" customWidth="1"/>
    <col min="14117" max="14117" width="4" style="7" customWidth="1"/>
    <col min="14118" max="14118" width="16.6640625" style="7" customWidth="1"/>
    <col min="14119" max="14119" width="45.33203125" style="7" customWidth="1"/>
    <col min="14120" max="14120" width="35.6640625" style="7" customWidth="1"/>
    <col min="14121" max="14121" width="15.5" style="7" customWidth="1"/>
    <col min="14122" max="14122" width="30.5" style="7" customWidth="1"/>
    <col min="14123" max="14124" width="10" style="7" customWidth="1"/>
    <col min="14125" max="14125" width="4" style="7" customWidth="1"/>
    <col min="14126" max="14126" width="13.83203125" style="7" customWidth="1"/>
    <col min="14127" max="14127" width="39.5" style="7" customWidth="1"/>
    <col min="14128" max="14129" width="13.5" style="7" customWidth="1"/>
    <col min="14130" max="14130" width="14" style="7" customWidth="1"/>
    <col min="14131" max="14131" width="12.5" style="7" customWidth="1"/>
    <col min="14132" max="14132" width="14.33203125" style="7" customWidth="1"/>
    <col min="14133" max="14133" width="13.6640625" style="7" customWidth="1"/>
    <col min="14134" max="14134" width="12.5" style="7" customWidth="1"/>
    <col min="14135" max="14135" width="14" style="7" customWidth="1"/>
    <col min="14136" max="14137" width="13" style="7" customWidth="1"/>
    <col min="14138" max="14138" width="15.33203125" style="7" customWidth="1"/>
    <col min="14139" max="14139" width="12.83203125" style="7" customWidth="1"/>
    <col min="14140" max="14140" width="3.83203125" style="7" customWidth="1"/>
    <col min="14141" max="14141" width="15.6640625" style="7" customWidth="1"/>
    <col min="14142" max="14142" width="10.1640625" style="7" customWidth="1"/>
    <col min="14143" max="14143" width="53.6640625" style="7" customWidth="1"/>
    <col min="14144" max="14144" width="32.83203125" style="7" customWidth="1"/>
    <col min="14145" max="14145" width="21.5" style="7" customWidth="1"/>
    <col min="14146" max="14372" width="9.1640625" style="7" bestFit="1" customWidth="1"/>
    <col min="14373" max="14373" width="4" style="7" customWidth="1"/>
    <col min="14374" max="14374" width="16.6640625" style="7" customWidth="1"/>
    <col min="14375" max="14375" width="45.33203125" style="7" customWidth="1"/>
    <col min="14376" max="14376" width="35.6640625" style="7" customWidth="1"/>
    <col min="14377" max="14377" width="15.5" style="7" customWidth="1"/>
    <col min="14378" max="14378" width="30.5" style="7" customWidth="1"/>
    <col min="14379" max="14380" width="10" style="7" customWidth="1"/>
    <col min="14381" max="14381" width="4" style="7" customWidth="1"/>
    <col min="14382" max="14382" width="13.83203125" style="7" customWidth="1"/>
    <col min="14383" max="14383" width="39.5" style="7" customWidth="1"/>
    <col min="14384" max="14385" width="13.5" style="7" customWidth="1"/>
    <col min="14386" max="14386" width="14" style="7" customWidth="1"/>
    <col min="14387" max="14387" width="12.5" style="7" customWidth="1"/>
    <col min="14388" max="14388" width="14.33203125" style="7" customWidth="1"/>
    <col min="14389" max="14389" width="13.6640625" style="7" customWidth="1"/>
    <col min="14390" max="14390" width="12.5" style="7" customWidth="1"/>
    <col min="14391" max="14391" width="14" style="7" customWidth="1"/>
    <col min="14392" max="14393" width="13" style="7" customWidth="1"/>
    <col min="14394" max="14394" width="15.33203125" style="7" customWidth="1"/>
    <col min="14395" max="14395" width="12.83203125" style="7" customWidth="1"/>
    <col min="14396" max="14396" width="3.83203125" style="7" customWidth="1"/>
    <col min="14397" max="14397" width="15.6640625" style="7" customWidth="1"/>
    <col min="14398" max="14398" width="10.1640625" style="7" customWidth="1"/>
    <col min="14399" max="14399" width="53.6640625" style="7" customWidth="1"/>
    <col min="14400" max="14400" width="32.83203125" style="7" customWidth="1"/>
    <col min="14401" max="14401" width="21.5" style="7" customWidth="1"/>
    <col min="14402" max="14628" width="9.1640625" style="7" bestFit="1" customWidth="1"/>
    <col min="14629" max="14629" width="4" style="7" customWidth="1"/>
    <col min="14630" max="14630" width="16.6640625" style="7" customWidth="1"/>
    <col min="14631" max="14631" width="45.33203125" style="7" customWidth="1"/>
    <col min="14632" max="14632" width="35.6640625" style="7" customWidth="1"/>
    <col min="14633" max="14633" width="15.5" style="7" customWidth="1"/>
    <col min="14634" max="14634" width="30.5" style="7" customWidth="1"/>
    <col min="14635" max="14636" width="10" style="7" customWidth="1"/>
    <col min="14637" max="14637" width="4" style="7" customWidth="1"/>
    <col min="14638" max="14638" width="13.83203125" style="7" customWidth="1"/>
    <col min="14639" max="14639" width="39.5" style="7" customWidth="1"/>
    <col min="14640" max="14641" width="13.5" style="7" customWidth="1"/>
    <col min="14642" max="14642" width="14" style="7" customWidth="1"/>
    <col min="14643" max="14643" width="12.5" style="7" customWidth="1"/>
    <col min="14644" max="14644" width="14.33203125" style="7" customWidth="1"/>
    <col min="14645" max="14645" width="13.6640625" style="7" customWidth="1"/>
    <col min="14646" max="14646" width="12.5" style="7" customWidth="1"/>
    <col min="14647" max="14647" width="14" style="7" customWidth="1"/>
    <col min="14648" max="14649" width="13" style="7" customWidth="1"/>
    <col min="14650" max="14650" width="15.33203125" style="7" customWidth="1"/>
    <col min="14651" max="14651" width="12.83203125" style="7" customWidth="1"/>
    <col min="14652" max="14652" width="3.83203125" style="7" customWidth="1"/>
    <col min="14653" max="14653" width="15.6640625" style="7" customWidth="1"/>
    <col min="14654" max="14654" width="10.1640625" style="7" customWidth="1"/>
    <col min="14655" max="14655" width="53.6640625" style="7" customWidth="1"/>
    <col min="14656" max="14656" width="32.83203125" style="7" customWidth="1"/>
    <col min="14657" max="14657" width="21.5" style="7" customWidth="1"/>
    <col min="14658" max="14884" width="9.1640625" style="7" bestFit="1" customWidth="1"/>
    <col min="14885" max="14885" width="4" style="7" customWidth="1"/>
    <col min="14886" max="14886" width="16.6640625" style="7" customWidth="1"/>
    <col min="14887" max="14887" width="45.33203125" style="7" customWidth="1"/>
    <col min="14888" max="14888" width="35.6640625" style="7" customWidth="1"/>
    <col min="14889" max="14889" width="15.5" style="7" customWidth="1"/>
    <col min="14890" max="14890" width="30.5" style="7" customWidth="1"/>
    <col min="14891" max="14892" width="10" style="7" customWidth="1"/>
    <col min="14893" max="14893" width="4" style="7" customWidth="1"/>
    <col min="14894" max="14894" width="13.83203125" style="7" customWidth="1"/>
    <col min="14895" max="14895" width="39.5" style="7" customWidth="1"/>
    <col min="14896" max="14897" width="13.5" style="7" customWidth="1"/>
    <col min="14898" max="14898" width="14" style="7" customWidth="1"/>
    <col min="14899" max="14899" width="12.5" style="7" customWidth="1"/>
    <col min="14900" max="14900" width="14.33203125" style="7" customWidth="1"/>
    <col min="14901" max="14901" width="13.6640625" style="7" customWidth="1"/>
    <col min="14902" max="14902" width="12.5" style="7" customWidth="1"/>
    <col min="14903" max="14903" width="14" style="7" customWidth="1"/>
    <col min="14904" max="14905" width="13" style="7" customWidth="1"/>
    <col min="14906" max="14906" width="15.33203125" style="7" customWidth="1"/>
    <col min="14907" max="14907" width="12.83203125" style="7" customWidth="1"/>
    <col min="14908" max="14908" width="3.83203125" style="7" customWidth="1"/>
    <col min="14909" max="14909" width="15.6640625" style="7" customWidth="1"/>
    <col min="14910" max="14910" width="10.1640625" style="7" customWidth="1"/>
    <col min="14911" max="14911" width="53.6640625" style="7" customWidth="1"/>
    <col min="14912" max="14912" width="32.83203125" style="7" customWidth="1"/>
    <col min="14913" max="14913" width="21.5" style="7" customWidth="1"/>
    <col min="14914" max="15140" width="9.1640625" style="7" bestFit="1" customWidth="1"/>
    <col min="15141" max="15141" width="4" style="7" customWidth="1"/>
    <col min="15142" max="15142" width="16.6640625" style="7" customWidth="1"/>
    <col min="15143" max="15143" width="45.33203125" style="7" customWidth="1"/>
    <col min="15144" max="15144" width="35.6640625" style="7" customWidth="1"/>
    <col min="15145" max="15145" width="15.5" style="7" customWidth="1"/>
    <col min="15146" max="15146" width="30.5" style="7" customWidth="1"/>
    <col min="15147" max="15148" width="10" style="7" customWidth="1"/>
    <col min="15149" max="15149" width="4" style="7" customWidth="1"/>
    <col min="15150" max="15150" width="13.83203125" style="7" customWidth="1"/>
    <col min="15151" max="15151" width="39.5" style="7" customWidth="1"/>
    <col min="15152" max="15153" width="13.5" style="7" customWidth="1"/>
    <col min="15154" max="15154" width="14" style="7" customWidth="1"/>
    <col min="15155" max="15155" width="12.5" style="7" customWidth="1"/>
    <col min="15156" max="15156" width="14.33203125" style="7" customWidth="1"/>
    <col min="15157" max="15157" width="13.6640625" style="7" customWidth="1"/>
    <col min="15158" max="15158" width="12.5" style="7" customWidth="1"/>
    <col min="15159" max="15159" width="14" style="7" customWidth="1"/>
    <col min="15160" max="15161" width="13" style="7" customWidth="1"/>
    <col min="15162" max="15162" width="15.33203125" style="7" customWidth="1"/>
    <col min="15163" max="15163" width="12.83203125" style="7" customWidth="1"/>
    <col min="15164" max="15164" width="3.83203125" style="7" customWidth="1"/>
    <col min="15165" max="15165" width="15.6640625" style="7" customWidth="1"/>
    <col min="15166" max="15166" width="10.1640625" style="7" customWidth="1"/>
    <col min="15167" max="15167" width="53.6640625" style="7" customWidth="1"/>
    <col min="15168" max="15168" width="32.83203125" style="7" customWidth="1"/>
    <col min="15169" max="15169" width="21.5" style="7" customWidth="1"/>
    <col min="15170" max="15396" width="9.1640625" style="7" bestFit="1" customWidth="1"/>
    <col min="15397" max="15397" width="4" style="7" customWidth="1"/>
    <col min="15398" max="15398" width="16.6640625" style="7" customWidth="1"/>
    <col min="15399" max="15399" width="45.33203125" style="7" customWidth="1"/>
    <col min="15400" max="15400" width="35.6640625" style="7" customWidth="1"/>
    <col min="15401" max="15401" width="15.5" style="7" customWidth="1"/>
    <col min="15402" max="15402" width="30.5" style="7" customWidth="1"/>
    <col min="15403" max="15404" width="10" style="7" customWidth="1"/>
    <col min="15405" max="15405" width="4" style="7" customWidth="1"/>
    <col min="15406" max="15406" width="13.83203125" style="7" customWidth="1"/>
    <col min="15407" max="15407" width="39.5" style="7" customWidth="1"/>
    <col min="15408" max="15409" width="13.5" style="7" customWidth="1"/>
    <col min="15410" max="15410" width="14" style="7" customWidth="1"/>
    <col min="15411" max="15411" width="12.5" style="7" customWidth="1"/>
    <col min="15412" max="15412" width="14.33203125" style="7" customWidth="1"/>
    <col min="15413" max="15413" width="13.6640625" style="7" customWidth="1"/>
    <col min="15414" max="15414" width="12.5" style="7" customWidth="1"/>
    <col min="15415" max="15415" width="14" style="7" customWidth="1"/>
    <col min="15416" max="15417" width="13" style="7" customWidth="1"/>
    <col min="15418" max="15418" width="15.33203125" style="7" customWidth="1"/>
    <col min="15419" max="15419" width="12.83203125" style="7" customWidth="1"/>
    <col min="15420" max="15420" width="3.83203125" style="7" customWidth="1"/>
    <col min="15421" max="15421" width="15.6640625" style="7" customWidth="1"/>
    <col min="15422" max="15422" width="10.1640625" style="7" customWidth="1"/>
    <col min="15423" max="15423" width="53.6640625" style="7" customWidth="1"/>
    <col min="15424" max="15424" width="32.83203125" style="7" customWidth="1"/>
    <col min="15425" max="15425" width="21.5" style="7" customWidth="1"/>
    <col min="15426" max="15652" width="9.1640625" style="7" bestFit="1" customWidth="1"/>
    <col min="15653" max="15653" width="4" style="7" customWidth="1"/>
    <col min="15654" max="15654" width="16.6640625" style="7" customWidth="1"/>
    <col min="15655" max="15655" width="45.33203125" style="7" customWidth="1"/>
    <col min="15656" max="15656" width="35.6640625" style="7" customWidth="1"/>
    <col min="15657" max="15657" width="15.5" style="7" customWidth="1"/>
    <col min="15658" max="15658" width="30.5" style="7" customWidth="1"/>
    <col min="15659" max="15660" width="10" style="7" customWidth="1"/>
    <col min="15661" max="15661" width="4" style="7" customWidth="1"/>
    <col min="15662" max="15662" width="13.83203125" style="7" customWidth="1"/>
    <col min="15663" max="15663" width="39.5" style="7" customWidth="1"/>
    <col min="15664" max="15665" width="13.5" style="7" customWidth="1"/>
    <col min="15666" max="15666" width="14" style="7" customWidth="1"/>
    <col min="15667" max="15667" width="12.5" style="7" customWidth="1"/>
    <col min="15668" max="15668" width="14.33203125" style="7" customWidth="1"/>
    <col min="15669" max="15669" width="13.6640625" style="7" customWidth="1"/>
    <col min="15670" max="15670" width="12.5" style="7" customWidth="1"/>
    <col min="15671" max="15671" width="14" style="7" customWidth="1"/>
    <col min="15672" max="15673" width="13" style="7" customWidth="1"/>
    <col min="15674" max="15674" width="15.33203125" style="7" customWidth="1"/>
    <col min="15675" max="15675" width="12.83203125" style="7" customWidth="1"/>
    <col min="15676" max="15676" width="3.83203125" style="7" customWidth="1"/>
    <col min="15677" max="15677" width="15.6640625" style="7" customWidth="1"/>
    <col min="15678" max="15678" width="10.1640625" style="7" customWidth="1"/>
    <col min="15679" max="15679" width="53.6640625" style="7" customWidth="1"/>
    <col min="15680" max="15680" width="32.83203125" style="7" customWidth="1"/>
    <col min="15681" max="15681" width="21.5" style="7" customWidth="1"/>
    <col min="15682" max="15908" width="9.1640625" style="7" bestFit="1" customWidth="1"/>
    <col min="15909" max="15909" width="4" style="7" customWidth="1"/>
    <col min="15910" max="15910" width="16.6640625" style="7" customWidth="1"/>
    <col min="15911" max="15911" width="45.33203125" style="7" customWidth="1"/>
    <col min="15912" max="15912" width="35.6640625" style="7" customWidth="1"/>
    <col min="15913" max="15913" width="15.5" style="7" customWidth="1"/>
    <col min="15914" max="15914" width="30.5" style="7" customWidth="1"/>
    <col min="15915" max="15916" width="10" style="7" customWidth="1"/>
    <col min="15917" max="15917" width="4" style="7" customWidth="1"/>
    <col min="15918" max="15918" width="13.83203125" style="7" customWidth="1"/>
    <col min="15919" max="15919" width="39.5" style="7" customWidth="1"/>
    <col min="15920" max="15921" width="13.5" style="7" customWidth="1"/>
    <col min="15922" max="15922" width="14" style="7" customWidth="1"/>
    <col min="15923" max="15923" width="12.5" style="7" customWidth="1"/>
    <col min="15924" max="15924" width="14.33203125" style="7" customWidth="1"/>
    <col min="15925" max="15925" width="13.6640625" style="7" customWidth="1"/>
    <col min="15926" max="15926" width="12.5" style="7" customWidth="1"/>
    <col min="15927" max="15927" width="14" style="7" customWidth="1"/>
    <col min="15928" max="15929" width="13" style="7" customWidth="1"/>
    <col min="15930" max="15930" width="15.33203125" style="7" customWidth="1"/>
    <col min="15931" max="15931" width="12.83203125" style="7" customWidth="1"/>
    <col min="15932" max="15932" width="3.83203125" style="7" customWidth="1"/>
    <col min="15933" max="15933" width="15.6640625" style="7" customWidth="1"/>
    <col min="15934" max="15934" width="10.1640625" style="7" customWidth="1"/>
    <col min="15935" max="15935" width="53.6640625" style="7" customWidth="1"/>
    <col min="15936" max="15936" width="32.83203125" style="7" customWidth="1"/>
    <col min="15937" max="15937" width="21.5" style="7" customWidth="1"/>
    <col min="15938" max="16164" width="9.1640625" style="7" bestFit="1" customWidth="1"/>
    <col min="16165" max="16165" width="4" style="7" customWidth="1"/>
    <col min="16166" max="16166" width="16.6640625" style="7" customWidth="1"/>
    <col min="16167" max="16167" width="45.33203125" style="7" customWidth="1"/>
    <col min="16168" max="16168" width="35.6640625" style="7" customWidth="1"/>
    <col min="16169" max="16169" width="15.5" style="7" customWidth="1"/>
    <col min="16170" max="16170" width="30.5" style="7" customWidth="1"/>
    <col min="16171" max="16172" width="10" style="7" customWidth="1"/>
    <col min="16173" max="16173" width="4" style="7" customWidth="1"/>
    <col min="16174" max="16174" width="13.83203125" style="7" customWidth="1"/>
    <col min="16175" max="16175" width="39.5" style="7" customWidth="1"/>
    <col min="16176" max="16177" width="13.5" style="7" customWidth="1"/>
    <col min="16178" max="16178" width="14" style="7" customWidth="1"/>
    <col min="16179" max="16179" width="12.5" style="7" customWidth="1"/>
    <col min="16180" max="16180" width="14.33203125" style="7" customWidth="1"/>
    <col min="16181" max="16181" width="13.6640625" style="7" customWidth="1"/>
    <col min="16182" max="16182" width="12.5" style="7" customWidth="1"/>
    <col min="16183" max="16183" width="14" style="7" customWidth="1"/>
    <col min="16184" max="16185" width="13" style="7" customWidth="1"/>
    <col min="16186" max="16186" width="15.33203125" style="7" customWidth="1"/>
    <col min="16187" max="16187" width="12.83203125" style="7" customWidth="1"/>
    <col min="16188" max="16188" width="3.83203125" style="7" customWidth="1"/>
    <col min="16189" max="16189" width="15.6640625" style="7" customWidth="1"/>
    <col min="16190" max="16190" width="10.1640625" style="7" customWidth="1"/>
    <col min="16191" max="16191" width="53.6640625" style="7" customWidth="1"/>
    <col min="16192" max="16192" width="32.83203125" style="7" customWidth="1"/>
    <col min="16193" max="16193" width="21.5" style="7" customWidth="1"/>
    <col min="16194" max="16384" width="11.5" style="7"/>
  </cols>
  <sheetData>
    <row r="1" spans="1:353" s="78" customFormat="1" ht="27" customHeight="1" x14ac:dyDescent="0.2">
      <c r="A1" s="422"/>
      <c r="B1" s="423"/>
      <c r="C1" s="423"/>
      <c r="D1" s="424"/>
      <c r="E1" s="460" t="s">
        <v>380</v>
      </c>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row>
    <row r="2" spans="1:353" s="78" customFormat="1" ht="27" customHeight="1" x14ac:dyDescent="0.2">
      <c r="A2" s="425"/>
      <c r="B2" s="426"/>
      <c r="C2" s="426"/>
      <c r="D2" s="427"/>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60"/>
      <c r="BJ2" s="460"/>
      <c r="BK2" s="460"/>
      <c r="BL2" s="460"/>
      <c r="BM2" s="460"/>
      <c r="BN2" s="460"/>
      <c r="BO2" s="460"/>
      <c r="BP2" s="460"/>
      <c r="BQ2" s="460"/>
      <c r="BR2" s="460"/>
      <c r="BS2" s="460"/>
      <c r="BT2" s="460"/>
      <c r="BU2" s="460"/>
      <c r="BV2" s="460"/>
    </row>
    <row r="3" spans="1:353" s="78" customFormat="1" ht="27" customHeight="1" x14ac:dyDescent="0.2">
      <c r="A3" s="425"/>
      <c r="B3" s="426"/>
      <c r="C3" s="426"/>
      <c r="D3" s="427"/>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60"/>
      <c r="AH3" s="460"/>
      <c r="AI3" s="460"/>
      <c r="AJ3" s="460"/>
      <c r="AK3" s="460"/>
      <c r="AL3" s="460"/>
      <c r="AM3" s="460"/>
      <c r="AN3" s="460"/>
      <c r="AO3" s="460"/>
      <c r="AP3" s="460"/>
      <c r="AQ3" s="460"/>
      <c r="AR3" s="460"/>
      <c r="AS3" s="460"/>
      <c r="AT3" s="460"/>
      <c r="AU3" s="460"/>
      <c r="AV3" s="460"/>
      <c r="AW3" s="460"/>
      <c r="AX3" s="460"/>
      <c r="AY3" s="460"/>
      <c r="AZ3" s="460"/>
      <c r="BA3" s="460"/>
      <c r="BB3" s="460"/>
      <c r="BC3" s="460"/>
      <c r="BD3" s="460"/>
      <c r="BE3" s="460"/>
      <c r="BF3" s="460"/>
      <c r="BG3" s="460"/>
      <c r="BH3" s="460"/>
      <c r="BI3" s="460"/>
      <c r="BJ3" s="460"/>
      <c r="BK3" s="460"/>
      <c r="BL3" s="460"/>
      <c r="BM3" s="460"/>
      <c r="BN3" s="460"/>
      <c r="BO3" s="460"/>
      <c r="BP3" s="460"/>
      <c r="BQ3" s="460"/>
      <c r="BR3" s="460"/>
      <c r="BS3" s="460"/>
      <c r="BT3" s="460"/>
      <c r="BU3" s="460"/>
      <c r="BV3" s="460"/>
    </row>
    <row r="4" spans="1:353"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6"/>
      <c r="BN4" s="472" t="s">
        <v>24</v>
      </c>
      <c r="BO4" s="473"/>
      <c r="BP4" s="473"/>
      <c r="BQ4" s="474"/>
      <c r="BR4" s="461" t="s">
        <v>25</v>
      </c>
      <c r="BS4" s="462"/>
      <c r="BT4" s="462"/>
      <c r="BU4" s="462"/>
      <c r="BV4" s="462"/>
    </row>
    <row r="5" spans="1:353" s="78" customFormat="1" ht="16.5" customHeight="1" thickBot="1" x14ac:dyDescent="0.25">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2"/>
      <c r="BD5" s="402"/>
      <c r="BE5" s="402"/>
      <c r="BF5" s="402"/>
      <c r="BG5" s="402"/>
      <c r="BH5" s="402"/>
      <c r="BI5" s="402"/>
      <c r="BJ5" s="402"/>
      <c r="BK5" s="402"/>
      <c r="BL5" s="402"/>
      <c r="BM5" s="403"/>
      <c r="BN5" s="475"/>
      <c r="BO5" s="476"/>
      <c r="BP5" s="476"/>
      <c r="BQ5" s="477"/>
      <c r="BR5" s="463"/>
      <c r="BS5" s="464"/>
      <c r="BT5" s="464"/>
      <c r="BU5" s="464"/>
      <c r="BV5" s="464"/>
      <c r="MF5" s="78" t="s">
        <v>28</v>
      </c>
      <c r="MH5" s="78" t="s">
        <v>29</v>
      </c>
      <c r="MN5" s="80" t="s">
        <v>30</v>
      </c>
      <c r="MO5" s="80" t="s">
        <v>31</v>
      </c>
    </row>
    <row r="6" spans="1:353"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406"/>
      <c r="BC6" s="409" t="s">
        <v>46</v>
      </c>
      <c r="BD6" s="409"/>
      <c r="BE6" s="409" t="s">
        <v>47</v>
      </c>
      <c r="BF6" s="409"/>
      <c r="BG6" s="409"/>
      <c r="BH6" s="409" t="s">
        <v>39</v>
      </c>
      <c r="BI6" s="409"/>
      <c r="BJ6" s="409" t="s">
        <v>41</v>
      </c>
      <c r="BK6" s="409"/>
      <c r="BL6" s="404" t="s">
        <v>48</v>
      </c>
      <c r="BM6" s="404"/>
      <c r="BN6" s="478" t="s">
        <v>49</v>
      </c>
      <c r="BO6" s="417" t="s">
        <v>50</v>
      </c>
      <c r="BP6" s="417" t="s">
        <v>51</v>
      </c>
      <c r="BQ6" s="481" t="s">
        <v>52</v>
      </c>
      <c r="BR6" s="465" t="s">
        <v>374</v>
      </c>
      <c r="BS6" s="465" t="s">
        <v>375</v>
      </c>
      <c r="BT6" s="465" t="s">
        <v>376</v>
      </c>
      <c r="BU6" s="465" t="s">
        <v>377</v>
      </c>
      <c r="BV6" s="467" t="s">
        <v>53</v>
      </c>
      <c r="MF6" s="80" t="s">
        <v>54</v>
      </c>
      <c r="MH6" s="78" t="s">
        <v>55</v>
      </c>
      <c r="MI6" s="78" t="s">
        <v>56</v>
      </c>
      <c r="MJ6" s="78" t="s">
        <v>57</v>
      </c>
      <c r="MK6" s="78" t="s">
        <v>58</v>
      </c>
      <c r="ML6" s="78" t="s">
        <v>59</v>
      </c>
      <c r="MM6" s="78" t="s">
        <v>60</v>
      </c>
      <c r="MN6" s="80" t="s">
        <v>61</v>
      </c>
    </row>
    <row r="7" spans="1:353" s="81" customFormat="1" ht="22.5" customHeight="1" thickBot="1" x14ac:dyDescent="0.25">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408"/>
      <c r="BC7" s="409"/>
      <c r="BD7" s="409"/>
      <c r="BE7" s="409"/>
      <c r="BF7" s="409"/>
      <c r="BG7" s="409"/>
      <c r="BH7" s="409"/>
      <c r="BI7" s="409"/>
      <c r="BJ7" s="409"/>
      <c r="BK7" s="409"/>
      <c r="BL7" s="404"/>
      <c r="BM7" s="404"/>
      <c r="BN7" s="479"/>
      <c r="BO7" s="480"/>
      <c r="BP7" s="480"/>
      <c r="BQ7" s="482"/>
      <c r="BR7" s="466"/>
      <c r="BS7" s="466"/>
      <c r="BT7" s="466"/>
      <c r="BU7" s="466"/>
      <c r="BV7" s="468"/>
      <c r="MF7" s="80" t="s">
        <v>70</v>
      </c>
      <c r="MH7" s="78" t="s">
        <v>71</v>
      </c>
      <c r="MI7" s="81" t="s">
        <v>72</v>
      </c>
      <c r="MJ7" s="81" t="s">
        <v>73</v>
      </c>
      <c r="MK7" s="81" t="s">
        <v>74</v>
      </c>
      <c r="ML7" s="81" t="s">
        <v>75</v>
      </c>
      <c r="MM7" s="81" t="s">
        <v>76</v>
      </c>
    </row>
    <row r="8" spans="1:353" s="8" customFormat="1" ht="113.25" customHeight="1" x14ac:dyDescent="0.2">
      <c r="A8" s="428">
        <v>1</v>
      </c>
      <c r="B8" s="444" t="s">
        <v>6</v>
      </c>
      <c r="C8" s="444" t="s">
        <v>77</v>
      </c>
      <c r="D8" s="236" t="s">
        <v>78</v>
      </c>
      <c r="E8" s="442" t="s">
        <v>79</v>
      </c>
      <c r="F8" s="428" t="s">
        <v>80</v>
      </c>
      <c r="G8" s="428" t="s">
        <v>81</v>
      </c>
      <c r="H8" s="428" t="s">
        <v>82</v>
      </c>
      <c r="I8" s="428"/>
      <c r="J8" s="428"/>
      <c r="K8" s="428"/>
      <c r="L8" s="428"/>
      <c r="M8" s="458">
        <f>IF(L8="X",5,IF(K8="X",4,IF(J8="X",3,IF(I8="X",2,IF(H8="X",1,"0")))))</f>
        <v>1</v>
      </c>
      <c r="N8" s="454" t="str">
        <f>IF(M8=1,"RARA VEZ",IF(M8=2,"IMPROBABLE",IF(M8=3,"POSIBLE",IF(M8=4,"PROBABLE",IF(M8=5,"CASI SIEMPRE","")))))</f>
        <v>RARA VEZ</v>
      </c>
      <c r="O8" s="428" t="s">
        <v>82</v>
      </c>
      <c r="P8" s="428" t="s">
        <v>82</v>
      </c>
      <c r="Q8" s="428" t="s">
        <v>82</v>
      </c>
      <c r="R8" s="428" t="s">
        <v>82</v>
      </c>
      <c r="S8" s="428" t="s">
        <v>82</v>
      </c>
      <c r="T8" s="428"/>
      <c r="U8" s="428"/>
      <c r="V8" s="428"/>
      <c r="W8" s="428"/>
      <c r="X8" s="428" t="s">
        <v>82</v>
      </c>
      <c r="Y8" s="428" t="s">
        <v>82</v>
      </c>
      <c r="Z8" s="428"/>
      <c r="AA8" s="428"/>
      <c r="AB8" s="428"/>
      <c r="AC8" s="428"/>
      <c r="AD8" s="428"/>
      <c r="AE8" s="428"/>
      <c r="AF8" s="428"/>
      <c r="AG8" s="428"/>
      <c r="AH8" s="451">
        <f>COUNTIF(O8:AG8,"X")</f>
        <v>7</v>
      </c>
      <c r="AI8" s="454" t="str">
        <f>IF(AH8=0,"",(IF(AH8&gt;11,"CATASTRÓFICO",IF(AH8&lt;=5,"MODERADO",IF(12&gt;AH8&gt;5,"MAYOR","")))))</f>
        <v>MAYOR</v>
      </c>
      <c r="AJ8" s="456">
        <f>IF(AI8="CATASTRÓFICO",5*M8,IF(AI8="MAYOR",4*M8,IF(AI8="MODERADO",3*M8,0)))</f>
        <v>4</v>
      </c>
      <c r="AK8" s="453" t="str">
        <f>IF(AJ8=0,"",IF(AJ8="MAYOR","EXTREMO",IF(AI8="CASI SIEMPRE","EXTREMO",IF(AI8="CATASTRÓFICO","EXTREMO",IF(AJ8="12M","EXTREMO",IF(AJ8=4,"ALTO",IF(AJ8=8,"ALTO",IF(AJ8=9,"ALTO",IF(AJ8=6,"MODERADO",IF(AJ8=3,"MODERADO",IF(AJ8=12,IF(AI8="MODERADO","ALTO","EXTREMO"),"EXTREMO")))))))))))</f>
        <v>ALTO</v>
      </c>
      <c r="AL8" s="247" t="s">
        <v>83</v>
      </c>
      <c r="AM8" s="237" t="s">
        <v>71</v>
      </c>
      <c r="AN8" s="238">
        <f t="shared" ref="AN8:AN11" si="0">IF(ISBLANK(AM8),"",IF(AM8="Asignado",15,"0"))</f>
        <v>15</v>
      </c>
      <c r="AO8" s="280" t="s">
        <v>84</v>
      </c>
      <c r="AP8" s="332">
        <f t="shared" ref="AP8:AP11" si="1">IF(ISBLANK(AO8),"",IF(AO8="Adecuado",15,"0"))</f>
        <v>15</v>
      </c>
      <c r="AQ8" s="237" t="s">
        <v>72</v>
      </c>
      <c r="AR8" s="238">
        <f t="shared" ref="AR8" si="2">IF(ISBLANK(AQ8),"",IF(AQ8="Oportuna",15,"0"))</f>
        <v>15</v>
      </c>
      <c r="AS8" s="237" t="s">
        <v>73</v>
      </c>
      <c r="AT8" s="238">
        <f t="shared" ref="AT8" si="3">IF(ISBLANK(AS8),"",IF(AS8="Prevenir",15,IF(AS8="Detectar",10,"0")))</f>
        <v>15</v>
      </c>
      <c r="AU8" s="237" t="s">
        <v>74</v>
      </c>
      <c r="AV8" s="238">
        <f t="shared" ref="AV8" si="4">IF(ISBLANK(AU8),"",IF(AU8="Confiable",15,"0"))</f>
        <v>15</v>
      </c>
      <c r="AW8" s="237" t="s">
        <v>76</v>
      </c>
      <c r="AX8" s="238">
        <f t="shared" ref="AX8" si="5">IF(ISBLANK(AW8),"",IF(AW8="Completa",10,IF(AW8="Incompleta",5,"0")))</f>
        <v>10</v>
      </c>
      <c r="AY8" s="239" t="s">
        <v>75</v>
      </c>
      <c r="AZ8" s="238">
        <f t="shared" ref="AZ8" si="6">IF(ISBLANK(AY8),"",IF(AY8="Se Investigan y Resuelven Oportunamente",15,"0"))</f>
        <v>15</v>
      </c>
      <c r="BA8" s="240" t="str">
        <f t="shared" ref="BA8:BA10" si="7">IF(BB8=0,"",IF(BB8&lt;86,"Débil",(IF(BB8&gt;=96,"Fuerte","Moderado"))))</f>
        <v>Fuerte</v>
      </c>
      <c r="BB8" s="240">
        <f t="shared" ref="BB8:BB11" si="8">SUM(AZ8,AX8,AV8,AT8,AR8,AP8,AN8)</f>
        <v>100</v>
      </c>
      <c r="BC8" s="333" t="s">
        <v>54</v>
      </c>
      <c r="BD8" s="326" t="str">
        <f>IF(ISBLANK(BC8),"",(IF(BC8="El control no se ejecuta por parte del responsable","Débil",(IF(BC8="El control se ejecuta de manera consistente por parte del responsable","Fuerte","Moderado")))))</f>
        <v>Fuerte</v>
      </c>
      <c r="BE8" s="326" t="str">
        <f>IF(BA8="","",(IF(BD8="Débil","Débil",IF(BD8="Moderado","Moderado",IF(BA8="Débil","Débil","Fuerte")))))</f>
        <v>Fuerte</v>
      </c>
      <c r="BF8" s="326">
        <f>IF(BD8="","",(IF(BD8="Fuerte",2,IF(BD8="Moderado",1,0))))</f>
        <v>2</v>
      </c>
      <c r="BG8" s="469">
        <f>IFERROR(ROUND(AVERAGE(BF8:BF9),0),0)</f>
        <v>2</v>
      </c>
      <c r="BH8" s="469">
        <f>IF(BI8="CASI SIEMPRE",5,IF(BI8="PROBABLE",4,IF(BI8="POSIBLE",3,IF(BI8="IMPROBABLE",2,IF(BI8="RARA VEZ",1,0)))))</f>
        <v>1</v>
      </c>
      <c r="BI8" s="445" t="str">
        <f>IF(BG8=2,IF(N8="CASI SIEMPRE","POSIBLE",IF(N8="PROBABLE","IMPROBABLE","RARA VEZ")),IF(BG8=1,IF(N8="CASI SEGURO","PROBABLE",IF(N8="PROBABLE","POSIBLE",IF(N8="POSIBLE","IMPROBABLE","RARA VEZ"))),IF(BG8=0,N8,0)))</f>
        <v>RARA VEZ</v>
      </c>
      <c r="BJ8" s="469">
        <f>IF(BK8="CATASTRÓFICO",5,IF(BK8="MAYOR",4,IF(BK8="MODERADO",3,0)))</f>
        <v>4</v>
      </c>
      <c r="BK8" s="447" t="str">
        <f>AI8</f>
        <v>MAYOR</v>
      </c>
      <c r="BL8" s="327">
        <f>IF(BJ8*BH8=12,IF(BI8="PROBABLE","12A","12M"),BH8*BJ8)</f>
        <v>4</v>
      </c>
      <c r="BM8" s="449" t="str">
        <f>IF(BL8=0,"",IF(BI8="CASI SIEMPRE","EXTREMO",IF(BK8="CATASTRÓFICO","EXTREMO",IF(BL8="12M","EXTREMO",IF(BL8="12A","ALTO",IF(BL8=4,"ALTO",IF(BL8=8,"ALTO",IF(BL8=9,"ALTO",IF(BL8=6,"MODERADO",IF(BL8=3,"MODERADO","EXTREMO"))))))))))</f>
        <v>ALTO</v>
      </c>
      <c r="BN8" s="483"/>
      <c r="BO8" s="30"/>
      <c r="BP8" s="126"/>
      <c r="BQ8" s="351"/>
      <c r="BR8" s="358">
        <v>0</v>
      </c>
      <c r="BS8" s="358">
        <v>0</v>
      </c>
      <c r="BT8" s="358">
        <v>0</v>
      </c>
      <c r="BU8" s="358">
        <v>0</v>
      </c>
      <c r="BV8" s="356"/>
      <c r="MF8" s="8" t="s">
        <v>85</v>
      </c>
      <c r="MH8" s="75" t="s">
        <v>86</v>
      </c>
      <c r="MI8" s="8" t="s">
        <v>87</v>
      </c>
      <c r="MJ8" s="8" t="s">
        <v>88</v>
      </c>
      <c r="MK8" s="8" t="s">
        <v>89</v>
      </c>
      <c r="ML8" s="8" t="s">
        <v>90</v>
      </c>
      <c r="MM8" s="8" t="s">
        <v>91</v>
      </c>
    </row>
    <row r="9" spans="1:353" s="8" customFormat="1" ht="113.25" customHeight="1" thickBot="1" x14ac:dyDescent="0.25">
      <c r="A9" s="429"/>
      <c r="B9" s="444"/>
      <c r="C9" s="444"/>
      <c r="D9" s="236" t="s">
        <v>92</v>
      </c>
      <c r="E9" s="443"/>
      <c r="F9" s="429"/>
      <c r="G9" s="429"/>
      <c r="H9" s="429"/>
      <c r="I9" s="429"/>
      <c r="J9" s="429"/>
      <c r="K9" s="429"/>
      <c r="L9" s="429"/>
      <c r="M9" s="459"/>
      <c r="N9" s="455"/>
      <c r="O9" s="429"/>
      <c r="P9" s="429"/>
      <c r="Q9" s="429"/>
      <c r="R9" s="429"/>
      <c r="S9" s="429"/>
      <c r="T9" s="429"/>
      <c r="U9" s="429"/>
      <c r="V9" s="429"/>
      <c r="W9" s="429"/>
      <c r="X9" s="429"/>
      <c r="Y9" s="429"/>
      <c r="Z9" s="429"/>
      <c r="AA9" s="429"/>
      <c r="AB9" s="429"/>
      <c r="AC9" s="429"/>
      <c r="AD9" s="429"/>
      <c r="AE9" s="429"/>
      <c r="AF9" s="429"/>
      <c r="AG9" s="429"/>
      <c r="AH9" s="446"/>
      <c r="AI9" s="455"/>
      <c r="AJ9" s="457"/>
      <c r="AK9" s="450"/>
      <c r="AL9" s="323" t="s">
        <v>93</v>
      </c>
      <c r="AM9" s="237" t="s">
        <v>71</v>
      </c>
      <c r="AN9" s="238">
        <f t="shared" si="0"/>
        <v>15</v>
      </c>
      <c r="AO9" s="280" t="s">
        <v>84</v>
      </c>
      <c r="AP9" s="238">
        <f t="shared" si="1"/>
        <v>15</v>
      </c>
      <c r="AQ9" s="237" t="s">
        <v>72</v>
      </c>
      <c r="AR9" s="238">
        <f t="shared" ref="AR9:AR10" si="9">IF(ISBLANK(AQ9),"",IF(AQ9="Oportuna",15,"0"))</f>
        <v>15</v>
      </c>
      <c r="AS9" s="237" t="s">
        <v>73</v>
      </c>
      <c r="AT9" s="238">
        <f t="shared" ref="AT9:AT10" si="10">IF(ISBLANK(AS9),"",IF(AS9="Prevenir",15,IF(AS9="Detectar",10,"0")))</f>
        <v>15</v>
      </c>
      <c r="AU9" s="237" t="s">
        <v>74</v>
      </c>
      <c r="AV9" s="238">
        <f t="shared" ref="AV9:AV10" si="11">IF(ISBLANK(AU9),"",IF(AU9="Confiable",15,"0"))</f>
        <v>15</v>
      </c>
      <c r="AW9" s="237" t="s">
        <v>76</v>
      </c>
      <c r="AX9" s="238">
        <f t="shared" ref="AX9:AX10" si="12">IF(ISBLANK(AW9),"",IF(AW9="Completa",10,IF(AW9="Incompleta",5,"0")))</f>
        <v>10</v>
      </c>
      <c r="AY9" s="239" t="s">
        <v>75</v>
      </c>
      <c r="AZ9" s="238">
        <f t="shared" ref="AZ9:AZ10" si="13">IF(ISBLANK(AY9),"",IF(AY9="Se Investigan y Resuelven Oportunamente",15,"0"))</f>
        <v>15</v>
      </c>
      <c r="BA9" s="240" t="str">
        <f t="shared" si="7"/>
        <v>Fuerte</v>
      </c>
      <c r="BB9" s="240">
        <f t="shared" si="8"/>
        <v>100</v>
      </c>
      <c r="BC9" s="241" t="s">
        <v>54</v>
      </c>
      <c r="BD9" s="240" t="str">
        <f t="shared" ref="BD9:BD10" si="14">IF(ISBLANK(BC9),"",(IF(BC9="El control no se ejecuta por parte del responsable","Débil",(IF(BC9="El control se ejecuta de manera consistente por parte del responsable","Fuerte","Moderado")))))</f>
        <v>Fuerte</v>
      </c>
      <c r="BE9" s="240" t="str">
        <f>IF(BA9="","",(IF(BD9="Débil","Débil",IF(BD9="Moderado","Moderado",IF(BA9="Débil","Débil","Fuerte")))))</f>
        <v>Fuerte</v>
      </c>
      <c r="BF9" s="240">
        <f>IF(BD9="","",(IF(BD9="Fuerte",2,IF(BD9="Moderado",1,0))))</f>
        <v>2</v>
      </c>
      <c r="BG9" s="470"/>
      <c r="BH9" s="470"/>
      <c r="BI9" s="446"/>
      <c r="BJ9" s="470"/>
      <c r="BK9" s="448"/>
      <c r="BL9" s="242"/>
      <c r="BM9" s="450"/>
      <c r="BN9" s="484"/>
      <c r="BO9" s="64"/>
      <c r="BP9" s="65"/>
      <c r="BQ9" s="350"/>
      <c r="BR9" s="358">
        <v>0</v>
      </c>
      <c r="BS9" s="358">
        <v>0</v>
      </c>
      <c r="BT9" s="358">
        <v>0</v>
      </c>
      <c r="BU9" s="358">
        <v>0</v>
      </c>
      <c r="BV9" s="356"/>
      <c r="MH9" s="75"/>
    </row>
    <row r="10" spans="1:353" s="8" customFormat="1" ht="108.75" customHeight="1" x14ac:dyDescent="0.2">
      <c r="A10" s="428">
        <v>2</v>
      </c>
      <c r="B10" s="444"/>
      <c r="C10" s="444"/>
      <c r="D10" s="236" t="s">
        <v>94</v>
      </c>
      <c r="E10" s="442" t="s">
        <v>95</v>
      </c>
      <c r="F10" s="428" t="s">
        <v>80</v>
      </c>
      <c r="G10" s="428" t="s">
        <v>81</v>
      </c>
      <c r="H10" s="428" t="s">
        <v>82</v>
      </c>
      <c r="I10" s="428"/>
      <c r="J10" s="428"/>
      <c r="K10" s="428"/>
      <c r="L10" s="428"/>
      <c r="M10" s="458">
        <f>IF(L11="X",5,IF(K11="X",4,IF(J11="X",3,IF(I11="X",2,IF(H10="X",1,"0")))))</f>
        <v>1</v>
      </c>
      <c r="N10" s="454" t="str">
        <f>IF(M10=1,"RARA VEZ",IF(M10=2,"IMPROBABLE",IF(M10=3,"POSIBLE",IF(M10=4,"PROBABLE",IF(M10=5,"CASI SIEMPRE","")))))</f>
        <v>RARA VEZ</v>
      </c>
      <c r="O10" s="428" t="s">
        <v>82</v>
      </c>
      <c r="P10" s="428" t="s">
        <v>82</v>
      </c>
      <c r="Q10" s="428" t="s">
        <v>82</v>
      </c>
      <c r="R10" s="428" t="s">
        <v>82</v>
      </c>
      <c r="S10" s="428" t="s">
        <v>82</v>
      </c>
      <c r="T10" s="428"/>
      <c r="U10" s="428"/>
      <c r="V10" s="428"/>
      <c r="W10" s="428"/>
      <c r="X10" s="428" t="s">
        <v>82</v>
      </c>
      <c r="Y10" s="428" t="s">
        <v>82</v>
      </c>
      <c r="Z10" s="428"/>
      <c r="AA10" s="428"/>
      <c r="AB10" s="428"/>
      <c r="AC10" s="428"/>
      <c r="AD10" s="428"/>
      <c r="AE10" s="428"/>
      <c r="AF10" s="428"/>
      <c r="AG10" s="428"/>
      <c r="AH10" s="451">
        <f>COUNTIF(O10:AG11,"X")</f>
        <v>7</v>
      </c>
      <c r="AI10" s="454" t="str">
        <f>IF(AH10=0,"",(IF(AH10&gt;11,"CATASTRÓFICO",IF(AH10&lt;=5,"MODERADO",IF(12&gt;AH10&gt;5,"MAYOR","")))))</f>
        <v>MAYOR</v>
      </c>
      <c r="AJ10" s="456">
        <f>IF(AI10="CATASTRÓFICO",5*M10,IF(AI10="MAYOR",4*M10,IF(AI10="MODERADO",3*M10,0)))</f>
        <v>4</v>
      </c>
      <c r="AK10" s="453" t="str">
        <f>IF(AJ10=0,"",IF(AJ10="MAYOR","EXTREMO",IF(AI10="CASI SIEMPRE","EXTREMO",IF(AI10="CATASTRÓFICO","EXTREMO",IF(AJ10="12M","EXTREMO",IF(AJ10=4,"ALTO",IF(AJ10=8,"ALTO",IF(AJ10=9,"ALTO",IF(AJ10=6,"MODERADO",IF(AJ10=3,"MODERADO",IF(AJ10=12,IF(AI10="MODERADO","ALTO","EXTREMO"),"EXTREMO")))))))))))</f>
        <v>ALTO</v>
      </c>
      <c r="AL10" s="323" t="s">
        <v>96</v>
      </c>
      <c r="AM10" s="237" t="s">
        <v>71</v>
      </c>
      <c r="AN10" s="238">
        <f t="shared" si="0"/>
        <v>15</v>
      </c>
      <c r="AO10" s="280" t="s">
        <v>84</v>
      </c>
      <c r="AP10" s="238">
        <f t="shared" si="1"/>
        <v>15</v>
      </c>
      <c r="AQ10" s="237" t="s">
        <v>72</v>
      </c>
      <c r="AR10" s="238">
        <f t="shared" si="9"/>
        <v>15</v>
      </c>
      <c r="AS10" s="237" t="s">
        <v>73</v>
      </c>
      <c r="AT10" s="238">
        <f t="shared" si="10"/>
        <v>15</v>
      </c>
      <c r="AU10" s="237" t="s">
        <v>74</v>
      </c>
      <c r="AV10" s="238">
        <f t="shared" si="11"/>
        <v>15</v>
      </c>
      <c r="AW10" s="237" t="s">
        <v>76</v>
      </c>
      <c r="AX10" s="238">
        <f t="shared" si="12"/>
        <v>10</v>
      </c>
      <c r="AY10" s="239" t="s">
        <v>75</v>
      </c>
      <c r="AZ10" s="238">
        <f t="shared" si="13"/>
        <v>15</v>
      </c>
      <c r="BA10" s="240" t="str">
        <f t="shared" si="7"/>
        <v>Fuerte</v>
      </c>
      <c r="BB10" s="240">
        <f t="shared" si="8"/>
        <v>100</v>
      </c>
      <c r="BC10" s="241" t="s">
        <v>54</v>
      </c>
      <c r="BD10" s="240" t="str">
        <f t="shared" si="14"/>
        <v>Fuerte</v>
      </c>
      <c r="BE10" s="240" t="str">
        <f>IF(BA10="","",(IF(BD10="Débil","Débil",IF(BD10="Moderado","Moderado",IF(BA10="Débil","Débil","Fuerte")))))</f>
        <v>Fuerte</v>
      </c>
      <c r="BF10" s="240">
        <f>IF(BD10="","",(IF(BD10="Fuerte",2,IF(BD10="Moderado",1,0))))</f>
        <v>2</v>
      </c>
      <c r="BG10" s="471">
        <f>IFERROR(ROUND(AVERAGE(BF10:BF11),0),0)</f>
        <v>2</v>
      </c>
      <c r="BH10" s="471">
        <f>IF(BI10="CASI SIEMPRE",5,IF(BI10="PROBABLE",4,IF(BI10="POSIBLE",3,IF(BI10="IMPROBABLE",2,IF(BI10="RARA VEZ",1,0)))))</f>
        <v>1</v>
      </c>
      <c r="BI10" s="451" t="str">
        <f>IF(BG11=2,IF(N10="CASI SIEMPRE","POSIBLE",IF(N10="PROBABLE","IMPROBABLE","RARA VEZ")),IF(BG11=1,IF(N10="CASI SEGURO","PROBABLE",IF(N10="PROBABLE","POSIBLE",IF(N10="POSIBLE","IMPROBABLE","RARA VEZ"))),IF(BG11=0,N10,0)))</f>
        <v>RARA VEZ</v>
      </c>
      <c r="BJ10" s="471">
        <f>IF(BK10="CATASTRÓFICO",5,IF(BK10="MAYOR",4,IF(BK10="MODERADO",3,0)))</f>
        <v>4</v>
      </c>
      <c r="BK10" s="452" t="str">
        <f>AI10</f>
        <v>MAYOR</v>
      </c>
      <c r="BL10" s="242"/>
      <c r="BM10" s="453" t="str">
        <f>IF(BL11=0,"",IF(BI10="CASI SIEMPRE","EXTREMO",IF(BK10="CATASTRÓFICO","EXTREMO",IF(BL11="12M","EXTREMO",IF(BL11="12A","ALTO",IF(BL11=4,"ALTO",IF(BL11=8,"ALTO",IF(BL11=9,"ALTO",IF(BL11=6,"MODERADO",IF(BL11=3,"MODERADO","EXTREMO"))))))))))</f>
        <v>ALTO</v>
      </c>
      <c r="BN10" s="483"/>
      <c r="BO10" s="30"/>
      <c r="BP10" s="23"/>
      <c r="BQ10" s="351"/>
      <c r="BR10" s="358">
        <v>0</v>
      </c>
      <c r="BS10" s="358">
        <v>0</v>
      </c>
      <c r="BT10" s="358">
        <v>0</v>
      </c>
      <c r="BU10" s="358">
        <v>0</v>
      </c>
      <c r="BV10" s="356"/>
      <c r="MH10" s="75"/>
    </row>
    <row r="11" spans="1:353" ht="95.25" customHeight="1" x14ac:dyDescent="0.2">
      <c r="A11" s="429"/>
      <c r="B11" s="444"/>
      <c r="C11" s="444"/>
      <c r="D11" s="236" t="s">
        <v>78</v>
      </c>
      <c r="E11" s="443"/>
      <c r="F11" s="429"/>
      <c r="G11" s="429"/>
      <c r="H11" s="429"/>
      <c r="I11" s="429"/>
      <c r="J11" s="429"/>
      <c r="K11" s="429"/>
      <c r="L11" s="429"/>
      <c r="M11" s="459"/>
      <c r="N11" s="455"/>
      <c r="O11" s="429"/>
      <c r="P11" s="429"/>
      <c r="Q11" s="429"/>
      <c r="R11" s="429"/>
      <c r="S11" s="429"/>
      <c r="T11" s="429"/>
      <c r="U11" s="429"/>
      <c r="V11" s="429"/>
      <c r="W11" s="429"/>
      <c r="X11" s="429"/>
      <c r="Y11" s="429"/>
      <c r="Z11" s="429"/>
      <c r="AA11" s="429"/>
      <c r="AB11" s="429"/>
      <c r="AC11" s="429"/>
      <c r="AD11" s="429"/>
      <c r="AE11" s="429"/>
      <c r="AF11" s="429"/>
      <c r="AG11" s="429"/>
      <c r="AH11" s="446"/>
      <c r="AI11" s="455"/>
      <c r="AJ11" s="457"/>
      <c r="AK11" s="450"/>
      <c r="AL11" s="247" t="s">
        <v>96</v>
      </c>
      <c r="AM11" s="237" t="s">
        <v>71</v>
      </c>
      <c r="AN11" s="238">
        <f t="shared" si="0"/>
        <v>15</v>
      </c>
      <c r="AO11" s="280" t="s">
        <v>84</v>
      </c>
      <c r="AP11" s="238">
        <f t="shared" si="1"/>
        <v>15</v>
      </c>
      <c r="AQ11" s="237" t="s">
        <v>72</v>
      </c>
      <c r="AR11" s="238">
        <f t="shared" ref="AR11" si="15">IF(ISBLANK(AQ11),"",IF(AQ11="Oportuna",15,"0"))</f>
        <v>15</v>
      </c>
      <c r="AS11" s="237" t="s">
        <v>73</v>
      </c>
      <c r="AT11" s="238">
        <f t="shared" ref="AT11" si="16">IF(ISBLANK(AS11),"",IF(AS11="Prevenir",15,IF(AS11="Detectar",10,"0")))</f>
        <v>15</v>
      </c>
      <c r="AU11" s="237" t="s">
        <v>74</v>
      </c>
      <c r="AV11" s="238">
        <f t="shared" ref="AV11" si="17">IF(ISBLANK(AU11),"",IF(AU11="Confiable",15,"0"))</f>
        <v>15</v>
      </c>
      <c r="AW11" s="237" t="s">
        <v>76</v>
      </c>
      <c r="AX11" s="238">
        <f t="shared" ref="AX11" si="18">IF(ISBLANK(AW11),"",IF(AW11="Completa",10,IF(AW11="Incompleta",5,"0")))</f>
        <v>10</v>
      </c>
      <c r="AY11" s="239" t="s">
        <v>75</v>
      </c>
      <c r="AZ11" s="238">
        <f t="shared" ref="AZ11" si="19">IF(ISBLANK(AY11),"",IF(AY11="Se Investigan y Resuelven Oportunamente",15,"0"))</f>
        <v>15</v>
      </c>
      <c r="BA11" s="240" t="str">
        <f t="shared" ref="BA11" si="20">IF(BB11=0,"",IF(BB11&lt;86,"Débil",(IF(BB11&gt;=96,"Fuerte","Moderado"))))</f>
        <v>Fuerte</v>
      </c>
      <c r="BB11" s="240">
        <f t="shared" si="8"/>
        <v>100</v>
      </c>
      <c r="BC11" s="241" t="s">
        <v>54</v>
      </c>
      <c r="BD11" s="240" t="str">
        <f>IF(ISBLANK(BC11),"",(IF(BC11="El control no se ejecuta por parte del responsable","Débil",(IF(BC11="El control se ejecuta de manera consistente por parte del responsable","Fuerte","Moderado")))))</f>
        <v>Fuerte</v>
      </c>
      <c r="BE11" s="240" t="str">
        <f t="shared" ref="BE11" si="21">IF(BA11="","",(IF(BD11="Débil","Débil",IF(BD11="Moderado","Moderado",IF(BA11="Débil","Débil","Fuerte")))))</f>
        <v>Fuerte</v>
      </c>
      <c r="BF11" s="240">
        <f>IF(BD11="","",(IF(BD11="Fuerte",2,IF(BD11="Moderado",1,0))))</f>
        <v>2</v>
      </c>
      <c r="BG11" s="470"/>
      <c r="BH11" s="470"/>
      <c r="BI11" s="446"/>
      <c r="BJ11" s="470"/>
      <c r="BK11" s="448"/>
      <c r="BL11" s="242">
        <f>IF(BJ10*BH10=12,IF(BI10="PROBABLE","12A","12M"),BH10*BJ10)</f>
        <v>4</v>
      </c>
      <c r="BM11" s="450"/>
      <c r="BN11" s="484"/>
      <c r="BO11" s="64"/>
      <c r="BP11" s="65"/>
      <c r="BQ11" s="350"/>
      <c r="BR11" s="358">
        <v>0</v>
      </c>
      <c r="BS11" s="358">
        <v>0</v>
      </c>
      <c r="BT11" s="358">
        <v>0</v>
      </c>
      <c r="BU11" s="358">
        <v>0</v>
      </c>
      <c r="BV11" s="357"/>
    </row>
    <row r="12" spans="1:353" x14ac:dyDescent="0.2">
      <c r="B12" s="21"/>
      <c r="C12" s="21"/>
      <c r="D12" s="20"/>
      <c r="E12" s="21"/>
      <c r="F12" s="21"/>
      <c r="G12" s="21"/>
      <c r="H12" s="21"/>
      <c r="I12" s="21"/>
      <c r="J12" s="21"/>
      <c r="K12" s="21"/>
      <c r="L12" s="21"/>
      <c r="M12" s="283"/>
      <c r="N12" s="281"/>
      <c r="O12" s="21"/>
      <c r="P12" s="21"/>
      <c r="Q12" s="21"/>
      <c r="R12" s="21"/>
      <c r="S12" s="21"/>
      <c r="T12" s="21"/>
      <c r="U12" s="21"/>
      <c r="V12" s="21"/>
      <c r="W12" s="21"/>
      <c r="X12" s="21"/>
      <c r="Y12" s="21"/>
      <c r="Z12" s="21"/>
      <c r="AA12" s="21"/>
      <c r="AB12" s="21"/>
      <c r="AC12" s="21"/>
      <c r="AD12" s="21"/>
      <c r="AE12" s="21"/>
      <c r="AF12" s="21"/>
      <c r="AG12" s="21"/>
      <c r="AH12" s="137"/>
      <c r="AI12" s="281"/>
      <c r="AJ12" s="284"/>
      <c r="AK12" s="285"/>
      <c r="AL12" s="121"/>
      <c r="AM12" s="21"/>
      <c r="AN12" s="288"/>
      <c r="AO12" s="21"/>
      <c r="AP12" s="288"/>
      <c r="AQ12" s="21"/>
      <c r="AR12" s="288"/>
      <c r="AS12" s="21"/>
      <c r="AT12" s="288"/>
      <c r="AU12" s="21"/>
      <c r="AV12" s="288"/>
      <c r="AW12" s="21"/>
      <c r="AX12" s="288"/>
      <c r="AY12" s="289"/>
      <c r="AZ12" s="288"/>
      <c r="BA12" s="138"/>
      <c r="BB12" s="138"/>
      <c r="BC12" s="319"/>
      <c r="BD12" s="138"/>
      <c r="BE12" s="138"/>
      <c r="BF12" s="138"/>
      <c r="BG12" s="138"/>
      <c r="BH12" s="138"/>
      <c r="BI12" s="137"/>
      <c r="BJ12" s="138"/>
      <c r="BK12" s="320"/>
      <c r="BL12" s="321"/>
      <c r="BM12" s="285"/>
      <c r="BR12" s="358">
        <f>SUM(BR8:BR11)</f>
        <v>0</v>
      </c>
      <c r="BS12" s="358">
        <f t="shared" ref="BS12:BU12" si="22">SUM(BS8:BS11)</f>
        <v>0</v>
      </c>
      <c r="BT12" s="358">
        <f t="shared" si="22"/>
        <v>0</v>
      </c>
      <c r="BU12" s="358">
        <f t="shared" si="22"/>
        <v>0</v>
      </c>
    </row>
    <row r="13" spans="1:353" s="19" customFormat="1" x14ac:dyDescent="0.2">
      <c r="B13" s="7"/>
      <c r="C13" s="7"/>
      <c r="D13" s="7"/>
      <c r="E13" s="7"/>
      <c r="G13" s="7"/>
      <c r="M13" s="130"/>
      <c r="N13" s="131"/>
      <c r="AH13" s="134"/>
      <c r="AI13" s="131"/>
      <c r="AJ13" s="79"/>
      <c r="AK13" s="135"/>
      <c r="AN13" s="136"/>
      <c r="AP13" s="136"/>
      <c r="AR13" s="136"/>
      <c r="AT13" s="136"/>
      <c r="AV13" s="136"/>
      <c r="AX13" s="136"/>
      <c r="AZ13" s="136"/>
      <c r="BA13" s="79"/>
      <c r="BB13" s="136"/>
      <c r="BC13" s="22"/>
      <c r="BD13" s="79"/>
      <c r="BE13" s="79"/>
      <c r="BF13" s="79"/>
      <c r="BG13" s="79"/>
      <c r="BH13" s="79"/>
      <c r="BI13" s="136"/>
      <c r="BJ13" s="79"/>
      <c r="BK13" s="79"/>
      <c r="BL13" s="79"/>
      <c r="BM13" s="79"/>
      <c r="BO13" s="7"/>
    </row>
  </sheetData>
  <mergeCells count="128">
    <mergeCell ref="H10:H11"/>
    <mergeCell ref="I10:I11"/>
    <mergeCell ref="J10:J11"/>
    <mergeCell ref="K10:K11"/>
    <mergeCell ref="BU6:BU7"/>
    <mergeCell ref="BV6:BV7"/>
    <mergeCell ref="BH8:BH9"/>
    <mergeCell ref="BJ8:BJ9"/>
    <mergeCell ref="BH10:BH11"/>
    <mergeCell ref="BJ10:BJ11"/>
    <mergeCell ref="BG8:BG9"/>
    <mergeCell ref="BG10:BG11"/>
    <mergeCell ref="BN4:BQ5"/>
    <mergeCell ref="BN6:BN7"/>
    <mergeCell ref="BO6:BO7"/>
    <mergeCell ref="BP6:BP7"/>
    <mergeCell ref="BQ6:BQ7"/>
    <mergeCell ref="BN8:BN9"/>
    <mergeCell ref="BN10:BN11"/>
    <mergeCell ref="BE6:BG7"/>
    <mergeCell ref="L10:L11"/>
    <mergeCell ref="M10:M11"/>
    <mergeCell ref="AH10:AH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 ref="AE10:AE11"/>
    <mergeCell ref="AF10:AF11"/>
    <mergeCell ref="AG10:AG11"/>
    <mergeCell ref="AH8:AH9"/>
    <mergeCell ref="AJ8:AJ9"/>
    <mergeCell ref="AC8:AC9"/>
    <mergeCell ref="AD8:AD9"/>
    <mergeCell ref="AE8:AE9"/>
    <mergeCell ref="AF8:AF9"/>
    <mergeCell ref="AG8:AG9"/>
    <mergeCell ref="AJ10:AJ11"/>
    <mergeCell ref="M8:M9"/>
    <mergeCell ref="O8:O9"/>
    <mergeCell ref="P8:P9"/>
    <mergeCell ref="Q8:Q9"/>
    <mergeCell ref="R8:R9"/>
    <mergeCell ref="Z8:Z9"/>
    <mergeCell ref="AA8:AA9"/>
    <mergeCell ref="AB8:AB9"/>
    <mergeCell ref="AC10:AC11"/>
    <mergeCell ref="AD10:AD11"/>
    <mergeCell ref="H8:H9"/>
    <mergeCell ref="I8:I9"/>
    <mergeCell ref="J8:J9"/>
    <mergeCell ref="K8:K9"/>
    <mergeCell ref="L8:L9"/>
    <mergeCell ref="BI8:BI9"/>
    <mergeCell ref="BK8:BK9"/>
    <mergeCell ref="BM8:BM9"/>
    <mergeCell ref="BI10:BI11"/>
    <mergeCell ref="BK10:BK11"/>
    <mergeCell ref="BM10:BM11"/>
    <mergeCell ref="N8:N9"/>
    <mergeCell ref="AI8:AI9"/>
    <mergeCell ref="AK8:AK9"/>
    <mergeCell ref="N10:N11"/>
    <mergeCell ref="AI10:AI11"/>
    <mergeCell ref="AK10:AK11"/>
    <mergeCell ref="S8:S9"/>
    <mergeCell ref="T8:T9"/>
    <mergeCell ref="U8:U9"/>
    <mergeCell ref="V8:V9"/>
    <mergeCell ref="W8:W9"/>
    <mergeCell ref="X8:X9"/>
    <mergeCell ref="Y8:Y9"/>
    <mergeCell ref="A1:D3"/>
    <mergeCell ref="A8:A9"/>
    <mergeCell ref="A10:A11"/>
    <mergeCell ref="C6:C7"/>
    <mergeCell ref="A4:G5"/>
    <mergeCell ref="B6:B7"/>
    <mergeCell ref="D6:D7"/>
    <mergeCell ref="E6:E7"/>
    <mergeCell ref="F6:F7"/>
    <mergeCell ref="G6:G7"/>
    <mergeCell ref="A6:A7"/>
    <mergeCell ref="E8:E9"/>
    <mergeCell ref="E10:E11"/>
    <mergeCell ref="F8:F9"/>
    <mergeCell ref="F10:F11"/>
    <mergeCell ref="G8:G9"/>
    <mergeCell ref="G10:G11"/>
    <mergeCell ref="B8:B11"/>
    <mergeCell ref="C8:C11"/>
    <mergeCell ref="E1:BV3"/>
    <mergeCell ref="BR4:BV5"/>
    <mergeCell ref="BR6:BR7"/>
    <mergeCell ref="BS6:BS7"/>
    <mergeCell ref="BT6:BT7"/>
    <mergeCell ref="AW7:AX7"/>
    <mergeCell ref="AY7:AZ7"/>
    <mergeCell ref="H4:BM4"/>
    <mergeCell ref="H5:AK5"/>
    <mergeCell ref="AL5:BM5"/>
    <mergeCell ref="BL6:BM7"/>
    <mergeCell ref="BA6:BB7"/>
    <mergeCell ref="BC6:BD7"/>
    <mergeCell ref="BH6:BI7"/>
    <mergeCell ref="BJ6:BK7"/>
    <mergeCell ref="H6:L6"/>
    <mergeCell ref="M6:N6"/>
    <mergeCell ref="O6:AG6"/>
    <mergeCell ref="AM7:AN7"/>
    <mergeCell ref="AO7:AP7"/>
    <mergeCell ref="AQ7:AR7"/>
    <mergeCell ref="AS7:AT7"/>
    <mergeCell ref="AU7:AV7"/>
    <mergeCell ref="AL6:AL7"/>
    <mergeCell ref="AM6:AZ6"/>
    <mergeCell ref="AH6:AI6"/>
    <mergeCell ref="AJ6:AK7"/>
  </mergeCells>
  <conditionalFormatting sqref="M8 M10 M12">
    <cfRule type="cellIs" dxfId="1691" priority="403" operator="equal">
      <formula>5</formula>
    </cfRule>
    <cfRule type="cellIs" dxfId="1690" priority="404" operator="equal">
      <formula>4</formula>
    </cfRule>
    <cfRule type="cellIs" dxfId="1689" priority="405" operator="equal">
      <formula>3</formula>
    </cfRule>
    <cfRule type="cellIs" dxfId="1688" priority="406" operator="equal">
      <formula>2</formula>
    </cfRule>
    <cfRule type="cellIs" dxfId="1687" priority="407" operator="equal">
      <formula>1</formula>
    </cfRule>
  </conditionalFormatting>
  <conditionalFormatting sqref="N8 N10 N12">
    <cfRule type="cellIs" dxfId="1686" priority="408" operator="equal">
      <formula>"CASI SIEMPRE"</formula>
    </cfRule>
    <cfRule type="cellIs" dxfId="1685" priority="409" operator="equal">
      <formula>"PROBABLE"</formula>
    </cfRule>
    <cfRule type="cellIs" dxfId="1684" priority="410" operator="equal">
      <formula>"POSIBLE"</formula>
    </cfRule>
    <cfRule type="cellIs" dxfId="1683" priority="411" operator="equal">
      <formula>"RARA VEZ"</formula>
    </cfRule>
    <cfRule type="cellIs" dxfId="1682" priority="412" operator="equal">
      <formula>"IMPROBABLE"</formula>
    </cfRule>
  </conditionalFormatting>
  <conditionalFormatting sqref="AH8 AH10 AH12">
    <cfRule type="cellIs" dxfId="1681" priority="397" operator="greaterThanOrEqual">
      <formula>12</formula>
    </cfRule>
    <cfRule type="cellIs" dxfId="1680" priority="398" operator="between">
      <formula>6</formula>
      <formula>11</formula>
    </cfRule>
    <cfRule type="cellIs" dxfId="1679" priority="402" operator="between">
      <formula>1</formula>
      <formula>5</formula>
    </cfRule>
  </conditionalFormatting>
  <conditionalFormatting sqref="AI8 AI10 BK10 AI12 BK12">
    <cfRule type="cellIs" dxfId="1678" priority="399" operator="equal">
      <formula>"CATASTRÓFICO"</formula>
    </cfRule>
    <cfRule type="cellIs" dxfId="1677" priority="400" operator="equal">
      <formula>"MAYOR"</formula>
    </cfRule>
    <cfRule type="cellIs" dxfId="1676" priority="401" operator="equal">
      <formula>"MODERADO"</formula>
    </cfRule>
  </conditionalFormatting>
  <conditionalFormatting sqref="AK8 AK10 BM10 AK12 BM12">
    <cfRule type="cellIs" dxfId="1675" priority="30" operator="equal">
      <formula>"EXTREMO"</formula>
    </cfRule>
    <cfRule type="cellIs" dxfId="1674" priority="31" operator="equal">
      <formula>"MODERADO"</formula>
    </cfRule>
    <cfRule type="cellIs" dxfId="1673" priority="32" operator="equal">
      <formula>"ALTO"</formula>
    </cfRule>
  </conditionalFormatting>
  <conditionalFormatting sqref="AN8:AN12">
    <cfRule type="cellIs" priority="366" operator="equal">
      <formula>""""""</formula>
    </cfRule>
    <cfRule type="cellIs" dxfId="1672" priority="367" stopIfTrue="1" operator="equal">
      <formula>10</formula>
    </cfRule>
    <cfRule type="cellIs" dxfId="1671" priority="368" operator="equal">
      <formula>"0"</formula>
    </cfRule>
    <cfRule type="cellIs" dxfId="1670" priority="369" stopIfTrue="1" operator="equal">
      <formula>15</formula>
    </cfRule>
  </conditionalFormatting>
  <conditionalFormatting sqref="AO8:AO11">
    <cfRule type="cellIs" priority="1" operator="equal">
      <formula>""""""</formula>
    </cfRule>
  </conditionalFormatting>
  <conditionalFormatting sqref="AP8:AP12">
    <cfRule type="cellIs" priority="370" operator="equal">
      <formula>""""""</formula>
    </cfRule>
    <cfRule type="cellIs" dxfId="1669" priority="371" stopIfTrue="1" operator="equal">
      <formula>10</formula>
    </cfRule>
    <cfRule type="cellIs" dxfId="1668" priority="372" operator="equal">
      <formula>"0"</formula>
    </cfRule>
    <cfRule type="cellIs" dxfId="1667" priority="373" stopIfTrue="1" operator="equal">
      <formula>15</formula>
    </cfRule>
  </conditionalFormatting>
  <conditionalFormatting sqref="AR8:AR12">
    <cfRule type="cellIs" priority="374" operator="equal">
      <formula>""""""</formula>
    </cfRule>
    <cfRule type="cellIs" dxfId="1666" priority="375" stopIfTrue="1" operator="equal">
      <formula>10</formula>
    </cfRule>
    <cfRule type="cellIs" dxfId="1665" priority="376" operator="equal">
      <formula>"0"</formula>
    </cfRule>
    <cfRule type="cellIs" dxfId="1664" priority="377" stopIfTrue="1" operator="equal">
      <formula>15</formula>
    </cfRule>
  </conditionalFormatting>
  <conditionalFormatting sqref="AT8:AT12">
    <cfRule type="cellIs" priority="378" operator="equal">
      <formula>""""""</formula>
    </cfRule>
    <cfRule type="cellIs" dxfId="1663" priority="379" stopIfTrue="1" operator="equal">
      <formula>10</formula>
    </cfRule>
    <cfRule type="cellIs" dxfId="1662" priority="380" operator="equal">
      <formula>"0"</formula>
    </cfRule>
    <cfRule type="cellIs" dxfId="1661" priority="381" stopIfTrue="1" operator="equal">
      <formula>15</formula>
    </cfRule>
  </conditionalFormatting>
  <conditionalFormatting sqref="AV8:AV12">
    <cfRule type="cellIs" priority="382" operator="equal">
      <formula>""""""</formula>
    </cfRule>
    <cfRule type="cellIs" dxfId="1660" priority="383" stopIfTrue="1" operator="equal">
      <formula>10</formula>
    </cfRule>
    <cfRule type="cellIs" dxfId="1659" priority="384" operator="equal">
      <formula>"0"</formula>
    </cfRule>
    <cfRule type="cellIs" dxfId="1658" priority="385" stopIfTrue="1" operator="equal">
      <formula>15</formula>
    </cfRule>
  </conditionalFormatting>
  <conditionalFormatting sqref="AX8:AX12">
    <cfRule type="cellIs" priority="393" operator="equal">
      <formula>""""""</formula>
    </cfRule>
    <cfRule type="cellIs" dxfId="1657" priority="394" stopIfTrue="1" operator="equal">
      <formula>5</formula>
    </cfRule>
    <cfRule type="cellIs" dxfId="1656" priority="395" operator="equal">
      <formula>"0"</formula>
    </cfRule>
    <cfRule type="cellIs" dxfId="1655" priority="396" stopIfTrue="1" operator="equal">
      <formula>10</formula>
    </cfRule>
  </conditionalFormatting>
  <conditionalFormatting sqref="AZ8:AZ12">
    <cfRule type="cellIs" priority="389" operator="equal">
      <formula>""""""</formula>
    </cfRule>
    <cfRule type="cellIs" dxfId="1654" priority="390" stopIfTrue="1" operator="equal">
      <formula>10</formula>
    </cfRule>
    <cfRule type="cellIs" dxfId="1653" priority="391" operator="equal">
      <formula>"0"</formula>
    </cfRule>
    <cfRule type="cellIs" dxfId="1652" priority="392" stopIfTrue="1" operator="equal">
      <formula>15</formula>
    </cfRule>
  </conditionalFormatting>
  <conditionalFormatting sqref="BA8:BA12">
    <cfRule type="cellIs" dxfId="1651" priority="386" operator="equal">
      <formula>"DÉBIL"</formula>
    </cfRule>
    <cfRule type="cellIs" dxfId="1650" priority="387" operator="equal">
      <formula>"MODERADO"</formula>
    </cfRule>
    <cfRule type="cellIs" dxfId="1649" priority="388" operator="equal">
      <formula>"FUERTE"</formula>
    </cfRule>
  </conditionalFormatting>
  <conditionalFormatting sqref="BB8:BC12">
    <cfRule type="cellIs" dxfId="1648" priority="6" operator="greaterThanOrEqual">
      <formula>96</formula>
    </cfRule>
    <cfRule type="cellIs" dxfId="1647" priority="7" operator="between">
      <formula>86</formula>
      <formula>95</formula>
    </cfRule>
    <cfRule type="cellIs" dxfId="1646" priority="8" operator="between">
      <formula>0</formula>
      <formula>85</formula>
    </cfRule>
  </conditionalFormatting>
  <conditionalFormatting sqref="BD8:BD12">
    <cfRule type="cellIs" dxfId="1645" priority="345" operator="equal">
      <formula>"DÉBIL"</formula>
    </cfRule>
    <cfRule type="cellIs" dxfId="1644" priority="346" operator="equal">
      <formula>"MODERADO"</formula>
    </cfRule>
    <cfRule type="cellIs" dxfId="1643" priority="347" operator="equal">
      <formula>"FUERTE"</formula>
    </cfRule>
  </conditionalFormatting>
  <conditionalFormatting sqref="BE8:BH8 BE9:BF11 BG10:BH10 BJ10 BJ12">
    <cfRule type="cellIs" dxfId="1642" priority="327" operator="equal">
      <formula>"DÉBIL"</formula>
    </cfRule>
    <cfRule type="cellIs" dxfId="1641" priority="328" operator="equal">
      <formula>"MODERADO"</formula>
    </cfRule>
    <cfRule type="cellIs" dxfId="1640" priority="329" operator="equal">
      <formula>"FUERTE"</formula>
    </cfRule>
  </conditionalFormatting>
  <conditionalFormatting sqref="BE12:BH12">
    <cfRule type="cellIs" dxfId="1639" priority="3" operator="equal">
      <formula>"DÉBIL"</formula>
    </cfRule>
    <cfRule type="cellIs" dxfId="1638" priority="4" operator="equal">
      <formula>"MODERADO"</formula>
    </cfRule>
    <cfRule type="cellIs" dxfId="1637" priority="5" operator="equal">
      <formula>"FUERTE"</formula>
    </cfRule>
  </conditionalFormatting>
  <conditionalFormatting sqref="BI8 BI10 BI12">
    <cfRule type="cellIs" dxfId="1636" priority="316" operator="equal">
      <formula>"CASI SIEMPRE"</formula>
    </cfRule>
    <cfRule type="cellIs" dxfId="1635" priority="317" operator="equal">
      <formula>"PROBABLE"</formula>
    </cfRule>
    <cfRule type="cellIs" dxfId="1634" priority="318" operator="equal">
      <formula>"POSIBLE"</formula>
    </cfRule>
    <cfRule type="cellIs" dxfId="1633" priority="319" operator="equal">
      <formula>"RARA VEZ"</formula>
    </cfRule>
    <cfRule type="cellIs" dxfId="1632" priority="320" operator="equal">
      <formula>"IMPROBABLE"</formula>
    </cfRule>
  </conditionalFormatting>
  <conditionalFormatting sqref="BJ8">
    <cfRule type="cellIs" dxfId="1631" priority="122" operator="equal">
      <formula>"DÉBIL"</formula>
    </cfRule>
    <cfRule type="cellIs" dxfId="1630" priority="123" operator="equal">
      <formula>"MODERADO"</formula>
    </cfRule>
    <cfRule type="cellIs" dxfId="1629" priority="124" operator="equal">
      <formula>"FUERTE"</formula>
    </cfRule>
  </conditionalFormatting>
  <conditionalFormatting sqref="BK8">
    <cfRule type="cellIs" dxfId="1628" priority="18" operator="equal">
      <formula>"CATASTRÓFICO"</formula>
    </cfRule>
    <cfRule type="cellIs" dxfId="1627" priority="19" operator="equal">
      <formula>"MAYOR"</formula>
    </cfRule>
    <cfRule type="cellIs" dxfId="1626" priority="20" operator="equal">
      <formula>"MODERADO"</formula>
    </cfRule>
  </conditionalFormatting>
  <conditionalFormatting sqref="BL8:BL12">
    <cfRule type="cellIs" dxfId="1625" priority="321" operator="equal">
      <formula>"DÉBIL"</formula>
    </cfRule>
    <cfRule type="cellIs" dxfId="1624" priority="322" operator="equal">
      <formula>"MODERADO"</formula>
    </cfRule>
    <cfRule type="cellIs" dxfId="1623" priority="323" operator="equal">
      <formula>"FUERTE"</formula>
    </cfRule>
  </conditionalFormatting>
  <conditionalFormatting sqref="BM8">
    <cfRule type="cellIs" dxfId="1622" priority="324" operator="equal">
      <formula>"EXTREMO"</formula>
    </cfRule>
    <cfRule type="cellIs" dxfId="1621" priority="325" operator="equal">
      <formula>"MODERADO"</formula>
    </cfRule>
    <cfRule type="cellIs" dxfId="1620" priority="326" operator="equal">
      <formula>"ALTO"</formula>
    </cfRule>
  </conditionalFormatting>
  <dataValidations count="12">
    <dataValidation type="list" allowBlank="1" showInputMessage="1" showErrorMessage="1" errorTitle="ERROR" error="NO ADMITE VALOR DIFERENTE AL DE LA LISTA DESPLEGABLE (X)" sqref="P8:AG8 P12:AG12 P10:AG10" xr:uid="{1C7D6FAB-2985-4F99-AD74-DC03040DBBAC}">
      <formula1>$MN$6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8 H12:L12 H10:L10" xr:uid="{A0A1F51D-CB04-4FA3-B396-4B7EC3DA8192}">
      <formula1>$MN$6</formula1>
    </dataValidation>
    <dataValidation type="list" allowBlank="1" showInputMessage="1" showErrorMessage="1" sqref="AM8:AM12" xr:uid="{14B7533B-C76C-48F2-854C-C9377BF6AFE7}">
      <formula1>$MH$7:$MH$8</formula1>
    </dataValidation>
    <dataValidation type="list" allowBlank="1" showInputMessage="1" showErrorMessage="1" sqref="AQ8:AQ12" xr:uid="{5227A63D-1E2F-48BF-B6C2-6674658812BC}">
      <formula1>$MI$7:$MI$8</formula1>
    </dataValidation>
    <dataValidation type="list" allowBlank="1" showInputMessage="1" showErrorMessage="1" sqref="AU8:AU12" xr:uid="{453811E3-08C7-4E4F-ABBA-851AF66620EA}">
      <formula1>$MK$7:$MK$8</formula1>
    </dataValidation>
    <dataValidation type="list" allowBlank="1" showInputMessage="1" showErrorMessage="1" sqref="AY8:AY12" xr:uid="{530B382B-B7BD-4E59-8484-124FDE149432}">
      <formula1>$ML$7:$ML$8</formula1>
    </dataValidation>
    <dataValidation type="list" allowBlank="1" showInputMessage="1" showErrorMessage="1" sqref="BC8:BC12" xr:uid="{DE57C287-8B8C-408E-8509-7DA88D1BCE08}">
      <formula1>$MF$6:$MF$8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 O12 O10" xr:uid="{332129E7-D376-4F28-A210-CFD7DC2DF259}">
      <formula1>$MN$6</formula1>
    </dataValidation>
    <dataValidation type="list" allowBlank="1" showInputMessage="1" showErrorMessage="1" sqref="AO12" xr:uid="{E4022BF9-E667-4822-96B9-6F4535E190B4}">
      <formula1>#REF!</formula1>
    </dataValidation>
    <dataValidation type="list" allowBlank="1" showInputMessage="1" showErrorMessage="1" sqref="AS8:AS12" xr:uid="{1F2ABD89-6465-40EA-996B-3E68D72A58B5}">
      <formula1>$MJ$7:$MJ$8</formula1>
    </dataValidation>
    <dataValidation type="list" allowBlank="1" showInputMessage="1" showErrorMessage="1" sqref="AW8:AW12" xr:uid="{F5A8C28E-93A2-47B7-847E-5E620617434D}">
      <formula1>$MM$7:$MM$8</formula1>
    </dataValidation>
    <dataValidation type="list" allowBlank="1" showInputMessage="1" showErrorMessage="1" sqref="AO8:AO11" xr:uid="{78A53613-4E43-427C-998B-8E1E5C6E6AD3}">
      <formula1>$MF$10:$MF$11</formula1>
    </dataValidation>
  </dataValidations>
  <pageMargins left="0.7" right="0.7" top="0.75" bottom="0.75" header="0.3" footer="0.3"/>
  <pageSetup orientation="portrait"/>
  <ignoredErrors>
    <ignoredError sqref="BR12" unlockedFormula="1"/>
  </ignoredErrors>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7B251-F3BF-4E80-89A4-FBA4B2F9091C}">
  <dimension ref="A1:MM13"/>
  <sheetViews>
    <sheetView topLeftCell="D1" zoomScale="98" zoomScaleNormal="98" workbookViewId="0">
      <selection activeCell="A4" sqref="A4:G5"/>
    </sheetView>
  </sheetViews>
  <sheetFormatPr baseColWidth="10" defaultColWidth="11.5" defaultRowHeight="15" x14ac:dyDescent="0.2"/>
  <cols>
    <col min="1" max="1" width="4" style="19" customWidth="1"/>
    <col min="2" max="2" width="16.6640625" style="7" customWidth="1"/>
    <col min="3" max="3" width="27.1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customWidth="1"/>
    <col min="14" max="14" width="16.5" style="131" customWidth="1"/>
    <col min="15" max="33" width="5" style="19" hidden="1" customWidth="1"/>
    <col min="34" max="34" width="6.1640625" style="134" hidden="1" customWidth="1"/>
    <col min="35" max="35" width="16.33203125" style="131" bestFit="1" customWidth="1"/>
    <col min="36" max="36" width="5.83203125" style="79" customWidth="1"/>
    <col min="37" max="37" width="13.83203125" style="79" customWidth="1"/>
    <col min="38" max="38" width="60.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11.5" style="136" hidden="1" customWidth="1"/>
    <col min="55" max="55" width="11.5" style="22" hidden="1" customWidth="1"/>
    <col min="56" max="56" width="11.5" style="79" hidden="1" customWidth="1"/>
    <col min="57" max="58" width="13" style="79" hidden="1" customWidth="1"/>
    <col min="59" max="59" width="10.33203125" style="79" customWidth="1"/>
    <col min="60" max="60" width="4.6640625" style="79" customWidth="1"/>
    <col min="61" max="61" width="11.5" style="136" customWidth="1"/>
    <col min="62" max="62" width="5.33203125" style="79" customWidth="1"/>
    <col min="63" max="63" width="11.5" style="79" customWidth="1"/>
    <col min="64" max="64" width="9" style="79" customWidth="1"/>
    <col min="65" max="65" width="16.83203125" style="79" customWidth="1"/>
    <col min="66" max="66" width="10.1640625" style="19" hidden="1" customWidth="1"/>
    <col min="67" max="67" width="17.83203125" style="7" hidden="1" customWidth="1"/>
    <col min="68" max="69" width="17.83203125" style="19" hidden="1" customWidth="1"/>
    <col min="70" max="70" width="13" style="7" customWidth="1"/>
    <col min="71" max="71" width="13.5" style="7" customWidth="1"/>
    <col min="72" max="73" width="13.33203125" style="7" customWidth="1"/>
    <col min="74" max="74" width="30.6640625" style="7" customWidth="1"/>
    <col min="75" max="290" width="9.1640625" style="7" bestFit="1" customWidth="1"/>
    <col min="291" max="291" width="4" style="7" customWidth="1"/>
    <col min="292" max="292" width="16.6640625" style="7" customWidth="1"/>
    <col min="293" max="293" width="45.33203125" style="7" customWidth="1"/>
    <col min="294" max="294" width="35.6640625" style="7" customWidth="1"/>
    <col min="295" max="295" width="15.5" style="7" customWidth="1"/>
    <col min="296" max="296" width="30.5" style="7" customWidth="1"/>
    <col min="297" max="298" width="10" style="7" customWidth="1"/>
    <col min="299" max="299" width="4" style="7" customWidth="1"/>
    <col min="300" max="300" width="13.83203125" style="7" customWidth="1"/>
    <col min="301" max="301" width="39.5" style="7" customWidth="1"/>
    <col min="302" max="303" width="13.5" style="7" customWidth="1"/>
    <col min="304" max="304" width="14" style="7" customWidth="1"/>
    <col min="305" max="305" width="12.5" style="7" customWidth="1"/>
    <col min="306" max="306" width="14.33203125" style="7" customWidth="1"/>
    <col min="307" max="307" width="13.6640625" style="7" customWidth="1"/>
    <col min="308" max="308" width="12.5" style="7" customWidth="1"/>
    <col min="309" max="309" width="14" style="7" customWidth="1"/>
    <col min="310" max="311" width="13" style="7" customWidth="1"/>
    <col min="312" max="312" width="15.33203125" style="7" customWidth="1"/>
    <col min="313" max="313" width="12.83203125" style="7" customWidth="1"/>
    <col min="314" max="314" width="3.83203125" style="7" customWidth="1"/>
    <col min="315" max="315" width="15.6640625" style="7" customWidth="1"/>
    <col min="316" max="316" width="10.1640625" style="7" customWidth="1"/>
    <col min="317" max="317" width="53.6640625" style="7" customWidth="1"/>
    <col min="318" max="318" width="32.83203125" style="7" customWidth="1"/>
    <col min="319" max="319" width="21.5" style="7" customWidth="1"/>
    <col min="320" max="341" width="9.1640625" style="7" bestFit="1" customWidth="1"/>
    <col min="342" max="342" width="31.1640625" style="7" customWidth="1"/>
    <col min="343" max="546" width="9.1640625" style="7" bestFit="1" customWidth="1"/>
    <col min="547" max="547" width="4" style="7" customWidth="1"/>
    <col min="548" max="548" width="16.6640625" style="7" customWidth="1"/>
    <col min="549" max="549" width="45.33203125" style="7" customWidth="1"/>
    <col min="550" max="550" width="35.6640625" style="7" customWidth="1"/>
    <col min="551" max="551" width="15.5" style="7" customWidth="1"/>
    <col min="552" max="552" width="30.5" style="7" customWidth="1"/>
    <col min="553" max="554" width="10" style="7" customWidth="1"/>
    <col min="555" max="555" width="4" style="7" customWidth="1"/>
    <col min="556" max="556" width="13.83203125" style="7" customWidth="1"/>
    <col min="557" max="557" width="39.5" style="7" customWidth="1"/>
    <col min="558" max="559" width="13.5" style="7" customWidth="1"/>
    <col min="560" max="560" width="14" style="7" customWidth="1"/>
    <col min="561" max="561" width="12.5" style="7" customWidth="1"/>
    <col min="562" max="562" width="14.33203125" style="7" customWidth="1"/>
    <col min="563" max="563" width="13.6640625" style="7" customWidth="1"/>
    <col min="564" max="564" width="12.5" style="7" customWidth="1"/>
    <col min="565" max="565" width="14" style="7" customWidth="1"/>
    <col min="566" max="567" width="13" style="7" customWidth="1"/>
    <col min="568" max="568" width="15.33203125" style="7" customWidth="1"/>
    <col min="569" max="569" width="12.83203125" style="7" customWidth="1"/>
    <col min="570" max="570" width="3.83203125" style="7" customWidth="1"/>
    <col min="571" max="571" width="15.6640625" style="7" customWidth="1"/>
    <col min="572" max="572" width="10.1640625" style="7" customWidth="1"/>
    <col min="573" max="573" width="53.6640625" style="7" customWidth="1"/>
    <col min="574" max="574" width="32.83203125" style="7" customWidth="1"/>
    <col min="575" max="575" width="21.5" style="7" customWidth="1"/>
    <col min="576" max="802" width="9.1640625" style="7" bestFit="1" customWidth="1"/>
    <col min="803" max="803" width="4" style="7" customWidth="1"/>
    <col min="804" max="804" width="16.6640625" style="7" customWidth="1"/>
    <col min="805" max="805" width="45.33203125" style="7" customWidth="1"/>
    <col min="806" max="806" width="35.6640625" style="7" customWidth="1"/>
    <col min="807" max="807" width="15.5" style="7" customWidth="1"/>
    <col min="808" max="808" width="30.5" style="7" customWidth="1"/>
    <col min="809" max="810" width="10" style="7" customWidth="1"/>
    <col min="811" max="811" width="4" style="7" customWidth="1"/>
    <col min="812" max="812" width="13.83203125" style="7" customWidth="1"/>
    <col min="813" max="813" width="39.5" style="7" customWidth="1"/>
    <col min="814" max="815" width="13.5" style="7" customWidth="1"/>
    <col min="816" max="816" width="14" style="7" customWidth="1"/>
    <col min="817" max="817" width="12.5" style="7" customWidth="1"/>
    <col min="818" max="818" width="14.33203125" style="7" customWidth="1"/>
    <col min="819" max="819" width="13.6640625" style="7" customWidth="1"/>
    <col min="820" max="820" width="12.5" style="7" customWidth="1"/>
    <col min="821" max="821" width="14" style="7" customWidth="1"/>
    <col min="822" max="823" width="13" style="7" customWidth="1"/>
    <col min="824" max="824" width="15.33203125" style="7" customWidth="1"/>
    <col min="825" max="825" width="12.83203125" style="7" customWidth="1"/>
    <col min="826" max="826" width="3.83203125" style="7" customWidth="1"/>
    <col min="827" max="827" width="15.6640625" style="7" customWidth="1"/>
    <col min="828" max="828" width="10.1640625" style="7" customWidth="1"/>
    <col min="829" max="829" width="53.6640625" style="7" customWidth="1"/>
    <col min="830" max="830" width="32.83203125" style="7" customWidth="1"/>
    <col min="831" max="831" width="21.5" style="7" customWidth="1"/>
    <col min="832" max="1058" width="9.1640625" style="7" bestFit="1" customWidth="1"/>
    <col min="1059" max="1059" width="4" style="7" customWidth="1"/>
    <col min="1060" max="1060" width="16.6640625" style="7" customWidth="1"/>
    <col min="1061" max="1061" width="45.33203125" style="7" customWidth="1"/>
    <col min="1062" max="1062" width="35.6640625" style="7" customWidth="1"/>
    <col min="1063" max="1063" width="15.5" style="7" customWidth="1"/>
    <col min="1064" max="1064" width="30.5" style="7" customWidth="1"/>
    <col min="1065" max="1066" width="10" style="7" customWidth="1"/>
    <col min="1067" max="1067" width="4" style="7" customWidth="1"/>
    <col min="1068" max="1068" width="13.83203125" style="7" customWidth="1"/>
    <col min="1069" max="1069" width="39.5" style="7" customWidth="1"/>
    <col min="1070" max="1071" width="13.5" style="7" customWidth="1"/>
    <col min="1072" max="1072" width="14" style="7" customWidth="1"/>
    <col min="1073" max="1073" width="12.5" style="7" customWidth="1"/>
    <col min="1074" max="1074" width="14.33203125" style="7" customWidth="1"/>
    <col min="1075" max="1075" width="13.6640625" style="7" customWidth="1"/>
    <col min="1076" max="1076" width="12.5" style="7" customWidth="1"/>
    <col min="1077" max="1077" width="14" style="7" customWidth="1"/>
    <col min="1078" max="1079" width="13" style="7" customWidth="1"/>
    <col min="1080" max="1080" width="15.33203125" style="7" customWidth="1"/>
    <col min="1081" max="1081" width="12.83203125" style="7" customWidth="1"/>
    <col min="1082" max="1082" width="3.83203125" style="7" customWidth="1"/>
    <col min="1083" max="1083" width="15.6640625" style="7" customWidth="1"/>
    <col min="1084" max="1084" width="10.1640625" style="7" customWidth="1"/>
    <col min="1085" max="1085" width="53.6640625" style="7" customWidth="1"/>
    <col min="1086" max="1086" width="32.83203125" style="7" customWidth="1"/>
    <col min="1087" max="1087" width="21.5" style="7" customWidth="1"/>
    <col min="1088" max="1314" width="9.1640625" style="7" bestFit="1" customWidth="1"/>
    <col min="1315" max="1315" width="4" style="7" customWidth="1"/>
    <col min="1316" max="1316" width="16.6640625" style="7" customWidth="1"/>
    <col min="1317" max="1317" width="45.33203125" style="7" customWidth="1"/>
    <col min="1318" max="1318" width="35.6640625" style="7" customWidth="1"/>
    <col min="1319" max="1319" width="15.5" style="7" customWidth="1"/>
    <col min="1320" max="1320" width="30.5" style="7" customWidth="1"/>
    <col min="1321" max="1322" width="10" style="7" customWidth="1"/>
    <col min="1323" max="1323" width="4" style="7" customWidth="1"/>
    <col min="1324" max="1324" width="13.83203125" style="7" customWidth="1"/>
    <col min="1325" max="1325" width="39.5" style="7" customWidth="1"/>
    <col min="1326" max="1327" width="13.5" style="7" customWidth="1"/>
    <col min="1328" max="1328" width="14" style="7" customWidth="1"/>
    <col min="1329" max="1329" width="12.5" style="7" customWidth="1"/>
    <col min="1330" max="1330" width="14.33203125" style="7" customWidth="1"/>
    <col min="1331" max="1331" width="13.6640625" style="7" customWidth="1"/>
    <col min="1332" max="1332" width="12.5" style="7" customWidth="1"/>
    <col min="1333" max="1333" width="14" style="7" customWidth="1"/>
    <col min="1334" max="1335" width="13" style="7" customWidth="1"/>
    <col min="1336" max="1336" width="15.33203125" style="7" customWidth="1"/>
    <col min="1337" max="1337" width="12.83203125" style="7" customWidth="1"/>
    <col min="1338" max="1338" width="3.83203125" style="7" customWidth="1"/>
    <col min="1339" max="1339" width="15.6640625" style="7" customWidth="1"/>
    <col min="1340" max="1340" width="10.1640625" style="7" customWidth="1"/>
    <col min="1341" max="1341" width="53.6640625" style="7" customWidth="1"/>
    <col min="1342" max="1342" width="32.83203125" style="7" customWidth="1"/>
    <col min="1343" max="1343" width="21.5" style="7" customWidth="1"/>
    <col min="1344" max="1570" width="9.1640625" style="7" bestFit="1" customWidth="1"/>
    <col min="1571" max="1571" width="4" style="7" customWidth="1"/>
    <col min="1572" max="1572" width="16.6640625" style="7" customWidth="1"/>
    <col min="1573" max="1573" width="45.33203125" style="7" customWidth="1"/>
    <col min="1574" max="1574" width="35.6640625" style="7" customWidth="1"/>
    <col min="1575" max="1575" width="15.5" style="7" customWidth="1"/>
    <col min="1576" max="1576" width="30.5" style="7" customWidth="1"/>
    <col min="1577" max="1578" width="10" style="7" customWidth="1"/>
    <col min="1579" max="1579" width="4" style="7" customWidth="1"/>
    <col min="1580" max="1580" width="13.83203125" style="7" customWidth="1"/>
    <col min="1581" max="1581" width="39.5" style="7" customWidth="1"/>
    <col min="1582" max="1583" width="13.5" style="7" customWidth="1"/>
    <col min="1584" max="1584" width="14" style="7" customWidth="1"/>
    <col min="1585" max="1585" width="12.5" style="7" customWidth="1"/>
    <col min="1586" max="1586" width="14.33203125" style="7" customWidth="1"/>
    <col min="1587" max="1587" width="13.6640625" style="7" customWidth="1"/>
    <col min="1588" max="1588" width="12.5" style="7" customWidth="1"/>
    <col min="1589" max="1589" width="14" style="7" customWidth="1"/>
    <col min="1590" max="1591" width="13" style="7" customWidth="1"/>
    <col min="1592" max="1592" width="15.33203125" style="7" customWidth="1"/>
    <col min="1593" max="1593" width="12.83203125" style="7" customWidth="1"/>
    <col min="1594" max="1594" width="3.83203125" style="7" customWidth="1"/>
    <col min="1595" max="1595" width="15.6640625" style="7" customWidth="1"/>
    <col min="1596" max="1596" width="10.1640625" style="7" customWidth="1"/>
    <col min="1597" max="1597" width="53.6640625" style="7" customWidth="1"/>
    <col min="1598" max="1598" width="32.83203125" style="7" customWidth="1"/>
    <col min="1599" max="1599" width="21.5" style="7" customWidth="1"/>
    <col min="1600" max="1826" width="9.1640625" style="7" bestFit="1" customWidth="1"/>
    <col min="1827" max="1827" width="4" style="7" customWidth="1"/>
    <col min="1828" max="1828" width="16.6640625" style="7" customWidth="1"/>
    <col min="1829" max="1829" width="45.33203125" style="7" customWidth="1"/>
    <col min="1830" max="1830" width="35.6640625" style="7" customWidth="1"/>
    <col min="1831" max="1831" width="15.5" style="7" customWidth="1"/>
    <col min="1832" max="1832" width="30.5" style="7" customWidth="1"/>
    <col min="1833" max="1834" width="10" style="7" customWidth="1"/>
    <col min="1835" max="1835" width="4" style="7" customWidth="1"/>
    <col min="1836" max="1836" width="13.83203125" style="7" customWidth="1"/>
    <col min="1837" max="1837" width="39.5" style="7" customWidth="1"/>
    <col min="1838" max="1839" width="13.5" style="7" customWidth="1"/>
    <col min="1840" max="1840" width="14" style="7" customWidth="1"/>
    <col min="1841" max="1841" width="12.5" style="7" customWidth="1"/>
    <col min="1842" max="1842" width="14.33203125" style="7" customWidth="1"/>
    <col min="1843" max="1843" width="13.6640625" style="7" customWidth="1"/>
    <col min="1844" max="1844" width="12.5" style="7" customWidth="1"/>
    <col min="1845" max="1845" width="14" style="7" customWidth="1"/>
    <col min="1846" max="1847" width="13" style="7" customWidth="1"/>
    <col min="1848" max="1848" width="15.33203125" style="7" customWidth="1"/>
    <col min="1849" max="1849" width="12.83203125" style="7" customWidth="1"/>
    <col min="1850" max="1850" width="3.83203125" style="7" customWidth="1"/>
    <col min="1851" max="1851" width="15.6640625" style="7" customWidth="1"/>
    <col min="1852" max="1852" width="10.1640625" style="7" customWidth="1"/>
    <col min="1853" max="1853" width="53.6640625" style="7" customWidth="1"/>
    <col min="1854" max="1854" width="32.83203125" style="7" customWidth="1"/>
    <col min="1855" max="1855" width="21.5" style="7" customWidth="1"/>
    <col min="1856" max="2082" width="9.1640625" style="7" bestFit="1" customWidth="1"/>
    <col min="2083" max="2083" width="4" style="7" customWidth="1"/>
    <col min="2084" max="2084" width="16.6640625" style="7" customWidth="1"/>
    <col min="2085" max="2085" width="45.33203125" style="7" customWidth="1"/>
    <col min="2086" max="2086" width="35.6640625" style="7" customWidth="1"/>
    <col min="2087" max="2087" width="15.5" style="7" customWidth="1"/>
    <col min="2088" max="2088" width="30.5" style="7" customWidth="1"/>
    <col min="2089" max="2090" width="10" style="7" customWidth="1"/>
    <col min="2091" max="2091" width="4" style="7" customWidth="1"/>
    <col min="2092" max="2092" width="13.83203125" style="7" customWidth="1"/>
    <col min="2093" max="2093" width="39.5" style="7" customWidth="1"/>
    <col min="2094" max="2095" width="13.5" style="7" customWidth="1"/>
    <col min="2096" max="2096" width="14" style="7" customWidth="1"/>
    <col min="2097" max="2097" width="12.5" style="7" customWidth="1"/>
    <col min="2098" max="2098" width="14.33203125" style="7" customWidth="1"/>
    <col min="2099" max="2099" width="13.6640625" style="7" customWidth="1"/>
    <col min="2100" max="2100" width="12.5" style="7" customWidth="1"/>
    <col min="2101" max="2101" width="14" style="7" customWidth="1"/>
    <col min="2102" max="2103" width="13" style="7" customWidth="1"/>
    <col min="2104" max="2104" width="15.33203125" style="7" customWidth="1"/>
    <col min="2105" max="2105" width="12.83203125" style="7" customWidth="1"/>
    <col min="2106" max="2106" width="3.83203125" style="7" customWidth="1"/>
    <col min="2107" max="2107" width="15.6640625" style="7" customWidth="1"/>
    <col min="2108" max="2108" width="10.1640625" style="7" customWidth="1"/>
    <col min="2109" max="2109" width="53.6640625" style="7" customWidth="1"/>
    <col min="2110" max="2110" width="32.83203125" style="7" customWidth="1"/>
    <col min="2111" max="2111" width="21.5" style="7" customWidth="1"/>
    <col min="2112" max="2338" width="9.1640625" style="7" bestFit="1" customWidth="1"/>
    <col min="2339" max="2339" width="4" style="7" customWidth="1"/>
    <col min="2340" max="2340" width="16.6640625" style="7" customWidth="1"/>
    <col min="2341" max="2341" width="45.33203125" style="7" customWidth="1"/>
    <col min="2342" max="2342" width="35.6640625" style="7" customWidth="1"/>
    <col min="2343" max="2343" width="15.5" style="7" customWidth="1"/>
    <col min="2344" max="2344" width="30.5" style="7" customWidth="1"/>
    <col min="2345" max="2346" width="10" style="7" customWidth="1"/>
    <col min="2347" max="2347" width="4" style="7" customWidth="1"/>
    <col min="2348" max="2348" width="13.83203125" style="7" customWidth="1"/>
    <col min="2349" max="2349" width="39.5" style="7" customWidth="1"/>
    <col min="2350" max="2351" width="13.5" style="7" customWidth="1"/>
    <col min="2352" max="2352" width="14" style="7" customWidth="1"/>
    <col min="2353" max="2353" width="12.5" style="7" customWidth="1"/>
    <col min="2354" max="2354" width="14.33203125" style="7" customWidth="1"/>
    <col min="2355" max="2355" width="13.6640625" style="7" customWidth="1"/>
    <col min="2356" max="2356" width="12.5" style="7" customWidth="1"/>
    <col min="2357" max="2357" width="14" style="7" customWidth="1"/>
    <col min="2358" max="2359" width="13" style="7" customWidth="1"/>
    <col min="2360" max="2360" width="15.33203125" style="7" customWidth="1"/>
    <col min="2361" max="2361" width="12.83203125" style="7" customWidth="1"/>
    <col min="2362" max="2362" width="3.83203125" style="7" customWidth="1"/>
    <col min="2363" max="2363" width="15.6640625" style="7" customWidth="1"/>
    <col min="2364" max="2364" width="10.1640625" style="7" customWidth="1"/>
    <col min="2365" max="2365" width="53.6640625" style="7" customWidth="1"/>
    <col min="2366" max="2366" width="32.83203125" style="7" customWidth="1"/>
    <col min="2367" max="2367" width="21.5" style="7" customWidth="1"/>
    <col min="2368" max="2594" width="9.1640625" style="7" bestFit="1" customWidth="1"/>
    <col min="2595" max="2595" width="4" style="7" customWidth="1"/>
    <col min="2596" max="2596" width="16.6640625" style="7" customWidth="1"/>
    <col min="2597" max="2597" width="45.33203125" style="7" customWidth="1"/>
    <col min="2598" max="2598" width="35.6640625" style="7" customWidth="1"/>
    <col min="2599" max="2599" width="15.5" style="7" customWidth="1"/>
    <col min="2600" max="2600" width="30.5" style="7" customWidth="1"/>
    <col min="2601" max="2602" width="10" style="7" customWidth="1"/>
    <col min="2603" max="2603" width="4" style="7" customWidth="1"/>
    <col min="2604" max="2604" width="13.83203125" style="7" customWidth="1"/>
    <col min="2605" max="2605" width="39.5" style="7" customWidth="1"/>
    <col min="2606" max="2607" width="13.5" style="7" customWidth="1"/>
    <col min="2608" max="2608" width="14" style="7" customWidth="1"/>
    <col min="2609" max="2609" width="12.5" style="7" customWidth="1"/>
    <col min="2610" max="2610" width="14.33203125" style="7" customWidth="1"/>
    <col min="2611" max="2611" width="13.6640625" style="7" customWidth="1"/>
    <col min="2612" max="2612" width="12.5" style="7" customWidth="1"/>
    <col min="2613" max="2613" width="14" style="7" customWidth="1"/>
    <col min="2614" max="2615" width="13" style="7" customWidth="1"/>
    <col min="2616" max="2616" width="15.33203125" style="7" customWidth="1"/>
    <col min="2617" max="2617" width="12.83203125" style="7" customWidth="1"/>
    <col min="2618" max="2618" width="3.83203125" style="7" customWidth="1"/>
    <col min="2619" max="2619" width="15.6640625" style="7" customWidth="1"/>
    <col min="2620" max="2620" width="10.1640625" style="7" customWidth="1"/>
    <col min="2621" max="2621" width="53.6640625" style="7" customWidth="1"/>
    <col min="2622" max="2622" width="32.83203125" style="7" customWidth="1"/>
    <col min="2623" max="2623" width="21.5" style="7" customWidth="1"/>
    <col min="2624" max="2850" width="9.1640625" style="7" bestFit="1" customWidth="1"/>
    <col min="2851" max="2851" width="4" style="7" customWidth="1"/>
    <col min="2852" max="2852" width="16.6640625" style="7" customWidth="1"/>
    <col min="2853" max="2853" width="45.33203125" style="7" customWidth="1"/>
    <col min="2854" max="2854" width="35.6640625" style="7" customWidth="1"/>
    <col min="2855" max="2855" width="15.5" style="7" customWidth="1"/>
    <col min="2856" max="2856" width="30.5" style="7" customWidth="1"/>
    <col min="2857" max="2858" width="10" style="7" customWidth="1"/>
    <col min="2859" max="2859" width="4" style="7" customWidth="1"/>
    <col min="2860" max="2860" width="13.83203125" style="7" customWidth="1"/>
    <col min="2861" max="2861" width="39.5" style="7" customWidth="1"/>
    <col min="2862" max="2863" width="13.5" style="7" customWidth="1"/>
    <col min="2864" max="2864" width="14" style="7" customWidth="1"/>
    <col min="2865" max="2865" width="12.5" style="7" customWidth="1"/>
    <col min="2866" max="2866" width="14.33203125" style="7" customWidth="1"/>
    <col min="2867" max="2867" width="13.6640625" style="7" customWidth="1"/>
    <col min="2868" max="2868" width="12.5" style="7" customWidth="1"/>
    <col min="2869" max="2869" width="14" style="7" customWidth="1"/>
    <col min="2870" max="2871" width="13" style="7" customWidth="1"/>
    <col min="2872" max="2872" width="15.33203125" style="7" customWidth="1"/>
    <col min="2873" max="2873" width="12.83203125" style="7" customWidth="1"/>
    <col min="2874" max="2874" width="3.83203125" style="7" customWidth="1"/>
    <col min="2875" max="2875" width="15.6640625" style="7" customWidth="1"/>
    <col min="2876" max="2876" width="10.1640625" style="7" customWidth="1"/>
    <col min="2877" max="2877" width="53.6640625" style="7" customWidth="1"/>
    <col min="2878" max="2878" width="32.83203125" style="7" customWidth="1"/>
    <col min="2879" max="2879" width="21.5" style="7" customWidth="1"/>
    <col min="2880" max="3106" width="9.1640625" style="7" bestFit="1" customWidth="1"/>
    <col min="3107" max="3107" width="4" style="7" customWidth="1"/>
    <col min="3108" max="3108" width="16.6640625" style="7" customWidth="1"/>
    <col min="3109" max="3109" width="45.33203125" style="7" customWidth="1"/>
    <col min="3110" max="3110" width="35.6640625" style="7" customWidth="1"/>
    <col min="3111" max="3111" width="15.5" style="7" customWidth="1"/>
    <col min="3112" max="3112" width="30.5" style="7" customWidth="1"/>
    <col min="3113" max="3114" width="10" style="7" customWidth="1"/>
    <col min="3115" max="3115" width="4" style="7" customWidth="1"/>
    <col min="3116" max="3116" width="13.83203125" style="7" customWidth="1"/>
    <col min="3117" max="3117" width="39.5" style="7" customWidth="1"/>
    <col min="3118" max="3119" width="13.5" style="7" customWidth="1"/>
    <col min="3120" max="3120" width="14" style="7" customWidth="1"/>
    <col min="3121" max="3121" width="12.5" style="7" customWidth="1"/>
    <col min="3122" max="3122" width="14.33203125" style="7" customWidth="1"/>
    <col min="3123" max="3123" width="13.6640625" style="7" customWidth="1"/>
    <col min="3124" max="3124" width="12.5" style="7" customWidth="1"/>
    <col min="3125" max="3125" width="14" style="7" customWidth="1"/>
    <col min="3126" max="3127" width="13" style="7" customWidth="1"/>
    <col min="3128" max="3128" width="15.33203125" style="7" customWidth="1"/>
    <col min="3129" max="3129" width="12.83203125" style="7" customWidth="1"/>
    <col min="3130" max="3130" width="3.83203125" style="7" customWidth="1"/>
    <col min="3131" max="3131" width="15.6640625" style="7" customWidth="1"/>
    <col min="3132" max="3132" width="10.1640625" style="7" customWidth="1"/>
    <col min="3133" max="3133" width="53.6640625" style="7" customWidth="1"/>
    <col min="3134" max="3134" width="32.83203125" style="7" customWidth="1"/>
    <col min="3135" max="3135" width="21.5" style="7" customWidth="1"/>
    <col min="3136" max="3362" width="9.1640625" style="7" bestFit="1" customWidth="1"/>
    <col min="3363" max="3363" width="4" style="7" customWidth="1"/>
    <col min="3364" max="3364" width="16.6640625" style="7" customWidth="1"/>
    <col min="3365" max="3365" width="45.33203125" style="7" customWidth="1"/>
    <col min="3366" max="3366" width="35.6640625" style="7" customWidth="1"/>
    <col min="3367" max="3367" width="15.5" style="7" customWidth="1"/>
    <col min="3368" max="3368" width="30.5" style="7" customWidth="1"/>
    <col min="3369" max="3370" width="10" style="7" customWidth="1"/>
    <col min="3371" max="3371" width="4" style="7" customWidth="1"/>
    <col min="3372" max="3372" width="13.83203125" style="7" customWidth="1"/>
    <col min="3373" max="3373" width="39.5" style="7" customWidth="1"/>
    <col min="3374" max="3375" width="13.5" style="7" customWidth="1"/>
    <col min="3376" max="3376" width="14" style="7" customWidth="1"/>
    <col min="3377" max="3377" width="12.5" style="7" customWidth="1"/>
    <col min="3378" max="3378" width="14.33203125" style="7" customWidth="1"/>
    <col min="3379" max="3379" width="13.6640625" style="7" customWidth="1"/>
    <col min="3380" max="3380" width="12.5" style="7" customWidth="1"/>
    <col min="3381" max="3381" width="14" style="7" customWidth="1"/>
    <col min="3382" max="3383" width="13" style="7" customWidth="1"/>
    <col min="3384" max="3384" width="15.33203125" style="7" customWidth="1"/>
    <col min="3385" max="3385" width="12.83203125" style="7" customWidth="1"/>
    <col min="3386" max="3386" width="3.83203125" style="7" customWidth="1"/>
    <col min="3387" max="3387" width="15.6640625" style="7" customWidth="1"/>
    <col min="3388" max="3388" width="10.1640625" style="7" customWidth="1"/>
    <col min="3389" max="3389" width="53.6640625" style="7" customWidth="1"/>
    <col min="3390" max="3390" width="32.83203125" style="7" customWidth="1"/>
    <col min="3391" max="3391" width="21.5" style="7" customWidth="1"/>
    <col min="3392" max="3618" width="9.1640625" style="7" bestFit="1" customWidth="1"/>
    <col min="3619" max="3619" width="4" style="7" customWidth="1"/>
    <col min="3620" max="3620" width="16.6640625" style="7" customWidth="1"/>
    <col min="3621" max="3621" width="45.33203125" style="7" customWidth="1"/>
    <col min="3622" max="3622" width="35.6640625" style="7" customWidth="1"/>
    <col min="3623" max="3623" width="15.5" style="7" customWidth="1"/>
    <col min="3624" max="3624" width="30.5" style="7" customWidth="1"/>
    <col min="3625" max="3626" width="10" style="7" customWidth="1"/>
    <col min="3627" max="3627" width="4" style="7" customWidth="1"/>
    <col min="3628" max="3628" width="13.83203125" style="7" customWidth="1"/>
    <col min="3629" max="3629" width="39.5" style="7" customWidth="1"/>
    <col min="3630" max="3631" width="13.5" style="7" customWidth="1"/>
    <col min="3632" max="3632" width="14" style="7" customWidth="1"/>
    <col min="3633" max="3633" width="12.5" style="7" customWidth="1"/>
    <col min="3634" max="3634" width="14.33203125" style="7" customWidth="1"/>
    <col min="3635" max="3635" width="13.6640625" style="7" customWidth="1"/>
    <col min="3636" max="3636" width="12.5" style="7" customWidth="1"/>
    <col min="3637" max="3637" width="14" style="7" customWidth="1"/>
    <col min="3638" max="3639" width="13" style="7" customWidth="1"/>
    <col min="3640" max="3640" width="15.33203125" style="7" customWidth="1"/>
    <col min="3641" max="3641" width="12.83203125" style="7" customWidth="1"/>
    <col min="3642" max="3642" width="3.83203125" style="7" customWidth="1"/>
    <col min="3643" max="3643" width="15.6640625" style="7" customWidth="1"/>
    <col min="3644" max="3644" width="10.1640625" style="7" customWidth="1"/>
    <col min="3645" max="3645" width="53.6640625" style="7" customWidth="1"/>
    <col min="3646" max="3646" width="32.83203125" style="7" customWidth="1"/>
    <col min="3647" max="3647" width="21.5" style="7" customWidth="1"/>
    <col min="3648" max="3874" width="9.1640625" style="7" bestFit="1" customWidth="1"/>
    <col min="3875" max="3875" width="4" style="7" customWidth="1"/>
    <col min="3876" max="3876" width="16.6640625" style="7" customWidth="1"/>
    <col min="3877" max="3877" width="45.33203125" style="7" customWidth="1"/>
    <col min="3878" max="3878" width="35.6640625" style="7" customWidth="1"/>
    <col min="3879" max="3879" width="15.5" style="7" customWidth="1"/>
    <col min="3880" max="3880" width="30.5" style="7" customWidth="1"/>
    <col min="3881" max="3882" width="10" style="7" customWidth="1"/>
    <col min="3883" max="3883" width="4" style="7" customWidth="1"/>
    <col min="3884" max="3884" width="13.83203125" style="7" customWidth="1"/>
    <col min="3885" max="3885" width="39.5" style="7" customWidth="1"/>
    <col min="3886" max="3887" width="13.5" style="7" customWidth="1"/>
    <col min="3888" max="3888" width="14" style="7" customWidth="1"/>
    <col min="3889" max="3889" width="12.5" style="7" customWidth="1"/>
    <col min="3890" max="3890" width="14.33203125" style="7" customWidth="1"/>
    <col min="3891" max="3891" width="13.6640625" style="7" customWidth="1"/>
    <col min="3892" max="3892" width="12.5" style="7" customWidth="1"/>
    <col min="3893" max="3893" width="14" style="7" customWidth="1"/>
    <col min="3894" max="3895" width="13" style="7" customWidth="1"/>
    <col min="3896" max="3896" width="15.33203125" style="7" customWidth="1"/>
    <col min="3897" max="3897" width="12.83203125" style="7" customWidth="1"/>
    <col min="3898" max="3898" width="3.83203125" style="7" customWidth="1"/>
    <col min="3899" max="3899" width="15.6640625" style="7" customWidth="1"/>
    <col min="3900" max="3900" width="10.1640625" style="7" customWidth="1"/>
    <col min="3901" max="3901" width="53.6640625" style="7" customWidth="1"/>
    <col min="3902" max="3902" width="32.83203125" style="7" customWidth="1"/>
    <col min="3903" max="3903" width="21.5" style="7" customWidth="1"/>
    <col min="3904" max="4130" width="9.1640625" style="7" bestFit="1" customWidth="1"/>
    <col min="4131" max="4131" width="4" style="7" customWidth="1"/>
    <col min="4132" max="4132" width="16.6640625" style="7" customWidth="1"/>
    <col min="4133" max="4133" width="45.33203125" style="7" customWidth="1"/>
    <col min="4134" max="4134" width="35.6640625" style="7" customWidth="1"/>
    <col min="4135" max="4135" width="15.5" style="7" customWidth="1"/>
    <col min="4136" max="4136" width="30.5" style="7" customWidth="1"/>
    <col min="4137" max="4138" width="10" style="7" customWidth="1"/>
    <col min="4139" max="4139" width="4" style="7" customWidth="1"/>
    <col min="4140" max="4140" width="13.83203125" style="7" customWidth="1"/>
    <col min="4141" max="4141" width="39.5" style="7" customWidth="1"/>
    <col min="4142" max="4143" width="13.5" style="7" customWidth="1"/>
    <col min="4144" max="4144" width="14" style="7" customWidth="1"/>
    <col min="4145" max="4145" width="12.5" style="7" customWidth="1"/>
    <col min="4146" max="4146" width="14.33203125" style="7" customWidth="1"/>
    <col min="4147" max="4147" width="13.6640625" style="7" customWidth="1"/>
    <col min="4148" max="4148" width="12.5" style="7" customWidth="1"/>
    <col min="4149" max="4149" width="14" style="7" customWidth="1"/>
    <col min="4150" max="4151" width="13" style="7" customWidth="1"/>
    <col min="4152" max="4152" width="15.33203125" style="7" customWidth="1"/>
    <col min="4153" max="4153" width="12.83203125" style="7" customWidth="1"/>
    <col min="4154" max="4154" width="3.83203125" style="7" customWidth="1"/>
    <col min="4155" max="4155" width="15.6640625" style="7" customWidth="1"/>
    <col min="4156" max="4156" width="10.1640625" style="7" customWidth="1"/>
    <col min="4157" max="4157" width="53.6640625" style="7" customWidth="1"/>
    <col min="4158" max="4158" width="32.83203125" style="7" customWidth="1"/>
    <col min="4159" max="4159" width="21.5" style="7" customWidth="1"/>
    <col min="4160" max="4386" width="9.1640625" style="7" bestFit="1" customWidth="1"/>
    <col min="4387" max="4387" width="4" style="7" customWidth="1"/>
    <col min="4388" max="4388" width="16.6640625" style="7" customWidth="1"/>
    <col min="4389" max="4389" width="45.33203125" style="7" customWidth="1"/>
    <col min="4390" max="4390" width="35.6640625" style="7" customWidth="1"/>
    <col min="4391" max="4391" width="15.5" style="7" customWidth="1"/>
    <col min="4392" max="4392" width="30.5" style="7" customWidth="1"/>
    <col min="4393" max="4394" width="10" style="7" customWidth="1"/>
    <col min="4395" max="4395" width="4" style="7" customWidth="1"/>
    <col min="4396" max="4396" width="13.83203125" style="7" customWidth="1"/>
    <col min="4397" max="4397" width="39.5" style="7" customWidth="1"/>
    <col min="4398" max="4399" width="13.5" style="7" customWidth="1"/>
    <col min="4400" max="4400" width="14" style="7" customWidth="1"/>
    <col min="4401" max="4401" width="12.5" style="7" customWidth="1"/>
    <col min="4402" max="4402" width="14.33203125" style="7" customWidth="1"/>
    <col min="4403" max="4403" width="13.6640625" style="7" customWidth="1"/>
    <col min="4404" max="4404" width="12.5" style="7" customWidth="1"/>
    <col min="4405" max="4405" width="14" style="7" customWidth="1"/>
    <col min="4406" max="4407" width="13" style="7" customWidth="1"/>
    <col min="4408" max="4408" width="15.33203125" style="7" customWidth="1"/>
    <col min="4409" max="4409" width="12.83203125" style="7" customWidth="1"/>
    <col min="4410" max="4410" width="3.83203125" style="7" customWidth="1"/>
    <col min="4411" max="4411" width="15.6640625" style="7" customWidth="1"/>
    <col min="4412" max="4412" width="10.1640625" style="7" customWidth="1"/>
    <col min="4413" max="4413" width="53.6640625" style="7" customWidth="1"/>
    <col min="4414" max="4414" width="32.83203125" style="7" customWidth="1"/>
    <col min="4415" max="4415" width="21.5" style="7" customWidth="1"/>
    <col min="4416" max="4642" width="9.1640625" style="7" bestFit="1" customWidth="1"/>
    <col min="4643" max="4643" width="4" style="7" customWidth="1"/>
    <col min="4644" max="4644" width="16.6640625" style="7" customWidth="1"/>
    <col min="4645" max="4645" width="45.33203125" style="7" customWidth="1"/>
    <col min="4646" max="4646" width="35.6640625" style="7" customWidth="1"/>
    <col min="4647" max="4647" width="15.5" style="7" customWidth="1"/>
    <col min="4648" max="4648" width="30.5" style="7" customWidth="1"/>
    <col min="4649" max="4650" width="10" style="7" customWidth="1"/>
    <col min="4651" max="4651" width="4" style="7" customWidth="1"/>
    <col min="4652" max="4652" width="13.83203125" style="7" customWidth="1"/>
    <col min="4653" max="4653" width="39.5" style="7" customWidth="1"/>
    <col min="4654" max="4655" width="13.5" style="7" customWidth="1"/>
    <col min="4656" max="4656" width="14" style="7" customWidth="1"/>
    <col min="4657" max="4657" width="12.5" style="7" customWidth="1"/>
    <col min="4658" max="4658" width="14.33203125" style="7" customWidth="1"/>
    <col min="4659" max="4659" width="13.6640625" style="7" customWidth="1"/>
    <col min="4660" max="4660" width="12.5" style="7" customWidth="1"/>
    <col min="4661" max="4661" width="14" style="7" customWidth="1"/>
    <col min="4662" max="4663" width="13" style="7" customWidth="1"/>
    <col min="4664" max="4664" width="15.33203125" style="7" customWidth="1"/>
    <col min="4665" max="4665" width="12.83203125" style="7" customWidth="1"/>
    <col min="4666" max="4666" width="3.83203125" style="7" customWidth="1"/>
    <col min="4667" max="4667" width="15.6640625" style="7" customWidth="1"/>
    <col min="4668" max="4668" width="10.1640625" style="7" customWidth="1"/>
    <col min="4669" max="4669" width="53.6640625" style="7" customWidth="1"/>
    <col min="4670" max="4670" width="32.83203125" style="7" customWidth="1"/>
    <col min="4671" max="4671" width="21.5" style="7" customWidth="1"/>
    <col min="4672" max="4898" width="9.1640625" style="7" bestFit="1" customWidth="1"/>
    <col min="4899" max="4899" width="4" style="7" customWidth="1"/>
    <col min="4900" max="4900" width="16.6640625" style="7" customWidth="1"/>
    <col min="4901" max="4901" width="45.33203125" style="7" customWidth="1"/>
    <col min="4902" max="4902" width="35.6640625" style="7" customWidth="1"/>
    <col min="4903" max="4903" width="15.5" style="7" customWidth="1"/>
    <col min="4904" max="4904" width="30.5" style="7" customWidth="1"/>
    <col min="4905" max="4906" width="10" style="7" customWidth="1"/>
    <col min="4907" max="4907" width="4" style="7" customWidth="1"/>
    <col min="4908" max="4908" width="13.83203125" style="7" customWidth="1"/>
    <col min="4909" max="4909" width="39.5" style="7" customWidth="1"/>
    <col min="4910" max="4911" width="13.5" style="7" customWidth="1"/>
    <col min="4912" max="4912" width="14" style="7" customWidth="1"/>
    <col min="4913" max="4913" width="12.5" style="7" customWidth="1"/>
    <col min="4914" max="4914" width="14.33203125" style="7" customWidth="1"/>
    <col min="4915" max="4915" width="13.6640625" style="7" customWidth="1"/>
    <col min="4916" max="4916" width="12.5" style="7" customWidth="1"/>
    <col min="4917" max="4917" width="14" style="7" customWidth="1"/>
    <col min="4918" max="4919" width="13" style="7" customWidth="1"/>
    <col min="4920" max="4920" width="15.33203125" style="7" customWidth="1"/>
    <col min="4921" max="4921" width="12.83203125" style="7" customWidth="1"/>
    <col min="4922" max="4922" width="3.83203125" style="7" customWidth="1"/>
    <col min="4923" max="4923" width="15.6640625" style="7" customWidth="1"/>
    <col min="4924" max="4924" width="10.1640625" style="7" customWidth="1"/>
    <col min="4925" max="4925" width="53.6640625" style="7" customWidth="1"/>
    <col min="4926" max="4926" width="32.83203125" style="7" customWidth="1"/>
    <col min="4927" max="4927" width="21.5" style="7" customWidth="1"/>
    <col min="4928" max="5154" width="9.1640625" style="7" bestFit="1" customWidth="1"/>
    <col min="5155" max="5155" width="4" style="7" customWidth="1"/>
    <col min="5156" max="5156" width="16.6640625" style="7" customWidth="1"/>
    <col min="5157" max="5157" width="45.33203125" style="7" customWidth="1"/>
    <col min="5158" max="5158" width="35.6640625" style="7" customWidth="1"/>
    <col min="5159" max="5159" width="15.5" style="7" customWidth="1"/>
    <col min="5160" max="5160" width="30.5" style="7" customWidth="1"/>
    <col min="5161" max="5162" width="10" style="7" customWidth="1"/>
    <col min="5163" max="5163" width="4" style="7" customWidth="1"/>
    <col min="5164" max="5164" width="13.83203125" style="7" customWidth="1"/>
    <col min="5165" max="5165" width="39.5" style="7" customWidth="1"/>
    <col min="5166" max="5167" width="13.5" style="7" customWidth="1"/>
    <col min="5168" max="5168" width="14" style="7" customWidth="1"/>
    <col min="5169" max="5169" width="12.5" style="7" customWidth="1"/>
    <col min="5170" max="5170" width="14.33203125" style="7" customWidth="1"/>
    <col min="5171" max="5171" width="13.6640625" style="7" customWidth="1"/>
    <col min="5172" max="5172" width="12.5" style="7" customWidth="1"/>
    <col min="5173" max="5173" width="14" style="7" customWidth="1"/>
    <col min="5174" max="5175" width="13" style="7" customWidth="1"/>
    <col min="5176" max="5176" width="15.33203125" style="7" customWidth="1"/>
    <col min="5177" max="5177" width="12.83203125" style="7" customWidth="1"/>
    <col min="5178" max="5178" width="3.83203125" style="7" customWidth="1"/>
    <col min="5179" max="5179" width="15.6640625" style="7" customWidth="1"/>
    <col min="5180" max="5180" width="10.1640625" style="7" customWidth="1"/>
    <col min="5181" max="5181" width="53.6640625" style="7" customWidth="1"/>
    <col min="5182" max="5182" width="32.83203125" style="7" customWidth="1"/>
    <col min="5183" max="5183" width="21.5" style="7" customWidth="1"/>
    <col min="5184" max="5410" width="9.1640625" style="7" bestFit="1" customWidth="1"/>
    <col min="5411" max="5411" width="4" style="7" customWidth="1"/>
    <col min="5412" max="5412" width="16.6640625" style="7" customWidth="1"/>
    <col min="5413" max="5413" width="45.33203125" style="7" customWidth="1"/>
    <col min="5414" max="5414" width="35.6640625" style="7" customWidth="1"/>
    <col min="5415" max="5415" width="15.5" style="7" customWidth="1"/>
    <col min="5416" max="5416" width="30.5" style="7" customWidth="1"/>
    <col min="5417" max="5418" width="10" style="7" customWidth="1"/>
    <col min="5419" max="5419" width="4" style="7" customWidth="1"/>
    <col min="5420" max="5420" width="13.83203125" style="7" customWidth="1"/>
    <col min="5421" max="5421" width="39.5" style="7" customWidth="1"/>
    <col min="5422" max="5423" width="13.5" style="7" customWidth="1"/>
    <col min="5424" max="5424" width="14" style="7" customWidth="1"/>
    <col min="5425" max="5425" width="12.5" style="7" customWidth="1"/>
    <col min="5426" max="5426" width="14.33203125" style="7" customWidth="1"/>
    <col min="5427" max="5427" width="13.6640625" style="7" customWidth="1"/>
    <col min="5428" max="5428" width="12.5" style="7" customWidth="1"/>
    <col min="5429" max="5429" width="14" style="7" customWidth="1"/>
    <col min="5430" max="5431" width="13" style="7" customWidth="1"/>
    <col min="5432" max="5432" width="15.33203125" style="7" customWidth="1"/>
    <col min="5433" max="5433" width="12.83203125" style="7" customWidth="1"/>
    <col min="5434" max="5434" width="3.83203125" style="7" customWidth="1"/>
    <col min="5435" max="5435" width="15.6640625" style="7" customWidth="1"/>
    <col min="5436" max="5436" width="10.1640625" style="7" customWidth="1"/>
    <col min="5437" max="5437" width="53.6640625" style="7" customWidth="1"/>
    <col min="5438" max="5438" width="32.83203125" style="7" customWidth="1"/>
    <col min="5439" max="5439" width="21.5" style="7" customWidth="1"/>
    <col min="5440" max="5666" width="9.1640625" style="7" bestFit="1" customWidth="1"/>
    <col min="5667" max="5667" width="4" style="7" customWidth="1"/>
    <col min="5668" max="5668" width="16.6640625" style="7" customWidth="1"/>
    <col min="5669" max="5669" width="45.33203125" style="7" customWidth="1"/>
    <col min="5670" max="5670" width="35.6640625" style="7" customWidth="1"/>
    <col min="5671" max="5671" width="15.5" style="7" customWidth="1"/>
    <col min="5672" max="5672" width="30.5" style="7" customWidth="1"/>
    <col min="5673" max="5674" width="10" style="7" customWidth="1"/>
    <col min="5675" max="5675" width="4" style="7" customWidth="1"/>
    <col min="5676" max="5676" width="13.83203125" style="7" customWidth="1"/>
    <col min="5677" max="5677" width="39.5" style="7" customWidth="1"/>
    <col min="5678" max="5679" width="13.5" style="7" customWidth="1"/>
    <col min="5680" max="5680" width="14" style="7" customWidth="1"/>
    <col min="5681" max="5681" width="12.5" style="7" customWidth="1"/>
    <col min="5682" max="5682" width="14.33203125" style="7" customWidth="1"/>
    <col min="5683" max="5683" width="13.6640625" style="7" customWidth="1"/>
    <col min="5684" max="5684" width="12.5" style="7" customWidth="1"/>
    <col min="5685" max="5685" width="14" style="7" customWidth="1"/>
    <col min="5686" max="5687" width="13" style="7" customWidth="1"/>
    <col min="5688" max="5688" width="15.33203125" style="7" customWidth="1"/>
    <col min="5689" max="5689" width="12.83203125" style="7" customWidth="1"/>
    <col min="5690" max="5690" width="3.83203125" style="7" customWidth="1"/>
    <col min="5691" max="5691" width="15.6640625" style="7" customWidth="1"/>
    <col min="5692" max="5692" width="10.1640625" style="7" customWidth="1"/>
    <col min="5693" max="5693" width="53.6640625" style="7" customWidth="1"/>
    <col min="5694" max="5694" width="32.83203125" style="7" customWidth="1"/>
    <col min="5695" max="5695" width="21.5" style="7" customWidth="1"/>
    <col min="5696" max="5922" width="9.1640625" style="7" bestFit="1" customWidth="1"/>
    <col min="5923" max="5923" width="4" style="7" customWidth="1"/>
    <col min="5924" max="5924" width="16.6640625" style="7" customWidth="1"/>
    <col min="5925" max="5925" width="45.33203125" style="7" customWidth="1"/>
    <col min="5926" max="5926" width="35.6640625" style="7" customWidth="1"/>
    <col min="5927" max="5927" width="15.5" style="7" customWidth="1"/>
    <col min="5928" max="5928" width="30.5" style="7" customWidth="1"/>
    <col min="5929" max="5930" width="10" style="7" customWidth="1"/>
    <col min="5931" max="5931" width="4" style="7" customWidth="1"/>
    <col min="5932" max="5932" width="13.83203125" style="7" customWidth="1"/>
    <col min="5933" max="5933" width="39.5" style="7" customWidth="1"/>
    <col min="5934" max="5935" width="13.5" style="7" customWidth="1"/>
    <col min="5936" max="5936" width="14" style="7" customWidth="1"/>
    <col min="5937" max="5937" width="12.5" style="7" customWidth="1"/>
    <col min="5938" max="5938" width="14.33203125" style="7" customWidth="1"/>
    <col min="5939" max="5939" width="13.6640625" style="7" customWidth="1"/>
    <col min="5940" max="5940" width="12.5" style="7" customWidth="1"/>
    <col min="5941" max="5941" width="14" style="7" customWidth="1"/>
    <col min="5942" max="5943" width="13" style="7" customWidth="1"/>
    <col min="5944" max="5944" width="15.33203125" style="7" customWidth="1"/>
    <col min="5945" max="5945" width="12.83203125" style="7" customWidth="1"/>
    <col min="5946" max="5946" width="3.83203125" style="7" customWidth="1"/>
    <col min="5947" max="5947" width="15.6640625" style="7" customWidth="1"/>
    <col min="5948" max="5948" width="10.1640625" style="7" customWidth="1"/>
    <col min="5949" max="5949" width="53.6640625" style="7" customWidth="1"/>
    <col min="5950" max="5950" width="32.83203125" style="7" customWidth="1"/>
    <col min="5951" max="5951" width="21.5" style="7" customWidth="1"/>
    <col min="5952" max="6178" width="9.1640625" style="7" bestFit="1" customWidth="1"/>
    <col min="6179" max="6179" width="4" style="7" customWidth="1"/>
    <col min="6180" max="6180" width="16.6640625" style="7" customWidth="1"/>
    <col min="6181" max="6181" width="45.33203125" style="7" customWidth="1"/>
    <col min="6182" max="6182" width="35.6640625" style="7" customWidth="1"/>
    <col min="6183" max="6183" width="15.5" style="7" customWidth="1"/>
    <col min="6184" max="6184" width="30.5" style="7" customWidth="1"/>
    <col min="6185" max="6186" width="10" style="7" customWidth="1"/>
    <col min="6187" max="6187" width="4" style="7" customWidth="1"/>
    <col min="6188" max="6188" width="13.83203125" style="7" customWidth="1"/>
    <col min="6189" max="6189" width="39.5" style="7" customWidth="1"/>
    <col min="6190" max="6191" width="13.5" style="7" customWidth="1"/>
    <col min="6192" max="6192" width="14" style="7" customWidth="1"/>
    <col min="6193" max="6193" width="12.5" style="7" customWidth="1"/>
    <col min="6194" max="6194" width="14.33203125" style="7" customWidth="1"/>
    <col min="6195" max="6195" width="13.6640625" style="7" customWidth="1"/>
    <col min="6196" max="6196" width="12.5" style="7" customWidth="1"/>
    <col min="6197" max="6197" width="14" style="7" customWidth="1"/>
    <col min="6198" max="6199" width="13" style="7" customWidth="1"/>
    <col min="6200" max="6200" width="15.33203125" style="7" customWidth="1"/>
    <col min="6201" max="6201" width="12.83203125" style="7" customWidth="1"/>
    <col min="6202" max="6202" width="3.83203125" style="7" customWidth="1"/>
    <col min="6203" max="6203" width="15.6640625" style="7" customWidth="1"/>
    <col min="6204" max="6204" width="10.1640625" style="7" customWidth="1"/>
    <col min="6205" max="6205" width="53.6640625" style="7" customWidth="1"/>
    <col min="6206" max="6206" width="32.83203125" style="7" customWidth="1"/>
    <col min="6207" max="6207" width="21.5" style="7" customWidth="1"/>
    <col min="6208" max="6434" width="9.1640625" style="7" bestFit="1" customWidth="1"/>
    <col min="6435" max="6435" width="4" style="7" customWidth="1"/>
    <col min="6436" max="6436" width="16.6640625" style="7" customWidth="1"/>
    <col min="6437" max="6437" width="45.33203125" style="7" customWidth="1"/>
    <col min="6438" max="6438" width="35.6640625" style="7" customWidth="1"/>
    <col min="6439" max="6439" width="15.5" style="7" customWidth="1"/>
    <col min="6440" max="6440" width="30.5" style="7" customWidth="1"/>
    <col min="6441" max="6442" width="10" style="7" customWidth="1"/>
    <col min="6443" max="6443" width="4" style="7" customWidth="1"/>
    <col min="6444" max="6444" width="13.83203125" style="7" customWidth="1"/>
    <col min="6445" max="6445" width="39.5" style="7" customWidth="1"/>
    <col min="6446" max="6447" width="13.5" style="7" customWidth="1"/>
    <col min="6448" max="6448" width="14" style="7" customWidth="1"/>
    <col min="6449" max="6449" width="12.5" style="7" customWidth="1"/>
    <col min="6450" max="6450" width="14.33203125" style="7" customWidth="1"/>
    <col min="6451" max="6451" width="13.6640625" style="7" customWidth="1"/>
    <col min="6452" max="6452" width="12.5" style="7" customWidth="1"/>
    <col min="6453" max="6453" width="14" style="7" customWidth="1"/>
    <col min="6454" max="6455" width="13" style="7" customWidth="1"/>
    <col min="6456" max="6456" width="15.33203125" style="7" customWidth="1"/>
    <col min="6457" max="6457" width="12.83203125" style="7" customWidth="1"/>
    <col min="6458" max="6458" width="3.83203125" style="7" customWidth="1"/>
    <col min="6459" max="6459" width="15.6640625" style="7" customWidth="1"/>
    <col min="6460" max="6460" width="10.1640625" style="7" customWidth="1"/>
    <col min="6461" max="6461" width="53.6640625" style="7" customWidth="1"/>
    <col min="6462" max="6462" width="32.83203125" style="7" customWidth="1"/>
    <col min="6463" max="6463" width="21.5" style="7" customWidth="1"/>
    <col min="6464" max="6690" width="9.1640625" style="7" bestFit="1" customWidth="1"/>
    <col min="6691" max="6691" width="4" style="7" customWidth="1"/>
    <col min="6692" max="6692" width="16.6640625" style="7" customWidth="1"/>
    <col min="6693" max="6693" width="45.33203125" style="7" customWidth="1"/>
    <col min="6694" max="6694" width="35.6640625" style="7" customWidth="1"/>
    <col min="6695" max="6695" width="15.5" style="7" customWidth="1"/>
    <col min="6696" max="6696" width="30.5" style="7" customWidth="1"/>
    <col min="6697" max="6698" width="10" style="7" customWidth="1"/>
    <col min="6699" max="6699" width="4" style="7" customWidth="1"/>
    <col min="6700" max="6700" width="13.83203125" style="7" customWidth="1"/>
    <col min="6701" max="6701" width="39.5" style="7" customWidth="1"/>
    <col min="6702" max="6703" width="13.5" style="7" customWidth="1"/>
    <col min="6704" max="6704" width="14" style="7" customWidth="1"/>
    <col min="6705" max="6705" width="12.5" style="7" customWidth="1"/>
    <col min="6706" max="6706" width="14.33203125" style="7" customWidth="1"/>
    <col min="6707" max="6707" width="13.6640625" style="7" customWidth="1"/>
    <col min="6708" max="6708" width="12.5" style="7" customWidth="1"/>
    <col min="6709" max="6709" width="14" style="7" customWidth="1"/>
    <col min="6710" max="6711" width="13" style="7" customWidth="1"/>
    <col min="6712" max="6712" width="15.33203125" style="7" customWidth="1"/>
    <col min="6713" max="6713" width="12.83203125" style="7" customWidth="1"/>
    <col min="6714" max="6714" width="3.83203125" style="7" customWidth="1"/>
    <col min="6715" max="6715" width="15.6640625" style="7" customWidth="1"/>
    <col min="6716" max="6716" width="10.1640625" style="7" customWidth="1"/>
    <col min="6717" max="6717" width="53.6640625" style="7" customWidth="1"/>
    <col min="6718" max="6718" width="32.83203125" style="7" customWidth="1"/>
    <col min="6719" max="6719" width="21.5" style="7" customWidth="1"/>
    <col min="6720" max="6946" width="9.1640625" style="7" bestFit="1" customWidth="1"/>
    <col min="6947" max="6947" width="4" style="7" customWidth="1"/>
    <col min="6948" max="6948" width="16.6640625" style="7" customWidth="1"/>
    <col min="6949" max="6949" width="45.33203125" style="7" customWidth="1"/>
    <col min="6950" max="6950" width="35.6640625" style="7" customWidth="1"/>
    <col min="6951" max="6951" width="15.5" style="7" customWidth="1"/>
    <col min="6952" max="6952" width="30.5" style="7" customWidth="1"/>
    <col min="6953" max="6954" width="10" style="7" customWidth="1"/>
    <col min="6955" max="6955" width="4" style="7" customWidth="1"/>
    <col min="6956" max="6956" width="13.83203125" style="7" customWidth="1"/>
    <col min="6957" max="6957" width="39.5" style="7" customWidth="1"/>
    <col min="6958" max="6959" width="13.5" style="7" customWidth="1"/>
    <col min="6960" max="6960" width="14" style="7" customWidth="1"/>
    <col min="6961" max="6961" width="12.5" style="7" customWidth="1"/>
    <col min="6962" max="6962" width="14.33203125" style="7" customWidth="1"/>
    <col min="6963" max="6963" width="13.6640625" style="7" customWidth="1"/>
    <col min="6964" max="6964" width="12.5" style="7" customWidth="1"/>
    <col min="6965" max="6965" width="14" style="7" customWidth="1"/>
    <col min="6966" max="6967" width="13" style="7" customWidth="1"/>
    <col min="6968" max="6968" width="15.33203125" style="7" customWidth="1"/>
    <col min="6969" max="6969" width="12.83203125" style="7" customWidth="1"/>
    <col min="6970" max="6970" width="3.83203125" style="7" customWidth="1"/>
    <col min="6971" max="6971" width="15.6640625" style="7" customWidth="1"/>
    <col min="6972" max="6972" width="10.1640625" style="7" customWidth="1"/>
    <col min="6973" max="6973" width="53.6640625" style="7" customWidth="1"/>
    <col min="6974" max="6974" width="32.83203125" style="7" customWidth="1"/>
    <col min="6975" max="6975" width="21.5" style="7" customWidth="1"/>
    <col min="6976" max="7202" width="9.1640625" style="7" bestFit="1" customWidth="1"/>
    <col min="7203" max="7203" width="4" style="7" customWidth="1"/>
    <col min="7204" max="7204" width="16.6640625" style="7" customWidth="1"/>
    <col min="7205" max="7205" width="45.33203125" style="7" customWidth="1"/>
    <col min="7206" max="7206" width="35.6640625" style="7" customWidth="1"/>
    <col min="7207" max="7207" width="15.5" style="7" customWidth="1"/>
    <col min="7208" max="7208" width="30.5" style="7" customWidth="1"/>
    <col min="7209" max="7210" width="10" style="7" customWidth="1"/>
    <col min="7211" max="7211" width="4" style="7" customWidth="1"/>
    <col min="7212" max="7212" width="13.83203125" style="7" customWidth="1"/>
    <col min="7213" max="7213" width="39.5" style="7" customWidth="1"/>
    <col min="7214" max="7215" width="13.5" style="7" customWidth="1"/>
    <col min="7216" max="7216" width="14" style="7" customWidth="1"/>
    <col min="7217" max="7217" width="12.5" style="7" customWidth="1"/>
    <col min="7218" max="7218" width="14.33203125" style="7" customWidth="1"/>
    <col min="7219" max="7219" width="13.6640625" style="7" customWidth="1"/>
    <col min="7220" max="7220" width="12.5" style="7" customWidth="1"/>
    <col min="7221" max="7221" width="14" style="7" customWidth="1"/>
    <col min="7222" max="7223" width="13" style="7" customWidth="1"/>
    <col min="7224" max="7224" width="15.33203125" style="7" customWidth="1"/>
    <col min="7225" max="7225" width="12.83203125" style="7" customWidth="1"/>
    <col min="7226" max="7226" width="3.83203125" style="7" customWidth="1"/>
    <col min="7227" max="7227" width="15.6640625" style="7" customWidth="1"/>
    <col min="7228" max="7228" width="10.1640625" style="7" customWidth="1"/>
    <col min="7229" max="7229" width="53.6640625" style="7" customWidth="1"/>
    <col min="7230" max="7230" width="32.83203125" style="7" customWidth="1"/>
    <col min="7231" max="7231" width="21.5" style="7" customWidth="1"/>
    <col min="7232" max="7458" width="9.1640625" style="7" bestFit="1" customWidth="1"/>
    <col min="7459" max="7459" width="4" style="7" customWidth="1"/>
    <col min="7460" max="7460" width="16.6640625" style="7" customWidth="1"/>
    <col min="7461" max="7461" width="45.33203125" style="7" customWidth="1"/>
    <col min="7462" max="7462" width="35.6640625" style="7" customWidth="1"/>
    <col min="7463" max="7463" width="15.5" style="7" customWidth="1"/>
    <col min="7464" max="7464" width="30.5" style="7" customWidth="1"/>
    <col min="7465" max="7466" width="10" style="7" customWidth="1"/>
    <col min="7467" max="7467" width="4" style="7" customWidth="1"/>
    <col min="7468" max="7468" width="13.83203125" style="7" customWidth="1"/>
    <col min="7469" max="7469" width="39.5" style="7" customWidth="1"/>
    <col min="7470" max="7471" width="13.5" style="7" customWidth="1"/>
    <col min="7472" max="7472" width="14" style="7" customWidth="1"/>
    <col min="7473" max="7473" width="12.5" style="7" customWidth="1"/>
    <col min="7474" max="7474" width="14.33203125" style="7" customWidth="1"/>
    <col min="7475" max="7475" width="13.6640625" style="7" customWidth="1"/>
    <col min="7476" max="7476" width="12.5" style="7" customWidth="1"/>
    <col min="7477" max="7477" width="14" style="7" customWidth="1"/>
    <col min="7478" max="7479" width="13" style="7" customWidth="1"/>
    <col min="7480" max="7480" width="15.33203125" style="7" customWidth="1"/>
    <col min="7481" max="7481" width="12.83203125" style="7" customWidth="1"/>
    <col min="7482" max="7482" width="3.83203125" style="7" customWidth="1"/>
    <col min="7483" max="7483" width="15.6640625" style="7" customWidth="1"/>
    <col min="7484" max="7484" width="10.1640625" style="7" customWidth="1"/>
    <col min="7485" max="7485" width="53.6640625" style="7" customWidth="1"/>
    <col min="7486" max="7486" width="32.83203125" style="7" customWidth="1"/>
    <col min="7487" max="7487" width="21.5" style="7" customWidth="1"/>
    <col min="7488" max="7714" width="9.1640625" style="7" bestFit="1" customWidth="1"/>
    <col min="7715" max="7715" width="4" style="7" customWidth="1"/>
    <col min="7716" max="7716" width="16.6640625" style="7" customWidth="1"/>
    <col min="7717" max="7717" width="45.33203125" style="7" customWidth="1"/>
    <col min="7718" max="7718" width="35.6640625" style="7" customWidth="1"/>
    <col min="7719" max="7719" width="15.5" style="7" customWidth="1"/>
    <col min="7720" max="7720" width="30.5" style="7" customWidth="1"/>
    <col min="7721" max="7722" width="10" style="7" customWidth="1"/>
    <col min="7723" max="7723" width="4" style="7" customWidth="1"/>
    <col min="7724" max="7724" width="13.83203125" style="7" customWidth="1"/>
    <col min="7725" max="7725" width="39.5" style="7" customWidth="1"/>
    <col min="7726" max="7727" width="13.5" style="7" customWidth="1"/>
    <col min="7728" max="7728" width="14" style="7" customWidth="1"/>
    <col min="7729" max="7729" width="12.5" style="7" customWidth="1"/>
    <col min="7730" max="7730" width="14.33203125" style="7" customWidth="1"/>
    <col min="7731" max="7731" width="13.6640625" style="7" customWidth="1"/>
    <col min="7732" max="7732" width="12.5" style="7" customWidth="1"/>
    <col min="7733" max="7733" width="14" style="7" customWidth="1"/>
    <col min="7734" max="7735" width="13" style="7" customWidth="1"/>
    <col min="7736" max="7736" width="15.33203125" style="7" customWidth="1"/>
    <col min="7737" max="7737" width="12.83203125" style="7" customWidth="1"/>
    <col min="7738" max="7738" width="3.83203125" style="7" customWidth="1"/>
    <col min="7739" max="7739" width="15.6640625" style="7" customWidth="1"/>
    <col min="7740" max="7740" width="10.1640625" style="7" customWidth="1"/>
    <col min="7741" max="7741" width="53.6640625" style="7" customWidth="1"/>
    <col min="7742" max="7742" width="32.83203125" style="7" customWidth="1"/>
    <col min="7743" max="7743" width="21.5" style="7" customWidth="1"/>
    <col min="7744" max="7970" width="9.1640625" style="7" bestFit="1" customWidth="1"/>
    <col min="7971" max="7971" width="4" style="7" customWidth="1"/>
    <col min="7972" max="7972" width="16.6640625" style="7" customWidth="1"/>
    <col min="7973" max="7973" width="45.33203125" style="7" customWidth="1"/>
    <col min="7974" max="7974" width="35.6640625" style="7" customWidth="1"/>
    <col min="7975" max="7975" width="15.5" style="7" customWidth="1"/>
    <col min="7976" max="7976" width="30.5" style="7" customWidth="1"/>
    <col min="7977" max="7978" width="10" style="7" customWidth="1"/>
    <col min="7979" max="7979" width="4" style="7" customWidth="1"/>
    <col min="7980" max="7980" width="13.83203125" style="7" customWidth="1"/>
    <col min="7981" max="7981" width="39.5" style="7" customWidth="1"/>
    <col min="7982" max="7983" width="13.5" style="7" customWidth="1"/>
    <col min="7984" max="7984" width="14" style="7" customWidth="1"/>
    <col min="7985" max="7985" width="12.5" style="7" customWidth="1"/>
    <col min="7986" max="7986" width="14.33203125" style="7" customWidth="1"/>
    <col min="7987" max="7987" width="13.6640625" style="7" customWidth="1"/>
    <col min="7988" max="7988" width="12.5" style="7" customWidth="1"/>
    <col min="7989" max="7989" width="14" style="7" customWidth="1"/>
    <col min="7990" max="7991" width="13" style="7" customWidth="1"/>
    <col min="7992" max="7992" width="15.33203125" style="7" customWidth="1"/>
    <col min="7993" max="7993" width="12.83203125" style="7" customWidth="1"/>
    <col min="7994" max="7994" width="3.83203125" style="7" customWidth="1"/>
    <col min="7995" max="7995" width="15.6640625" style="7" customWidth="1"/>
    <col min="7996" max="7996" width="10.1640625" style="7" customWidth="1"/>
    <col min="7997" max="7997" width="53.6640625" style="7" customWidth="1"/>
    <col min="7998" max="7998" width="32.83203125" style="7" customWidth="1"/>
    <col min="7999" max="7999" width="21.5" style="7" customWidth="1"/>
    <col min="8000" max="8226" width="9.1640625" style="7" bestFit="1" customWidth="1"/>
    <col min="8227" max="8227" width="4" style="7" customWidth="1"/>
    <col min="8228" max="8228" width="16.6640625" style="7" customWidth="1"/>
    <col min="8229" max="8229" width="45.33203125" style="7" customWidth="1"/>
    <col min="8230" max="8230" width="35.6640625" style="7" customWidth="1"/>
    <col min="8231" max="8231" width="15.5" style="7" customWidth="1"/>
    <col min="8232" max="8232" width="30.5" style="7" customWidth="1"/>
    <col min="8233" max="8234" width="10" style="7" customWidth="1"/>
    <col min="8235" max="8235" width="4" style="7" customWidth="1"/>
    <col min="8236" max="8236" width="13.83203125" style="7" customWidth="1"/>
    <col min="8237" max="8237" width="39.5" style="7" customWidth="1"/>
    <col min="8238" max="8239" width="13.5" style="7" customWidth="1"/>
    <col min="8240" max="8240" width="14" style="7" customWidth="1"/>
    <col min="8241" max="8241" width="12.5" style="7" customWidth="1"/>
    <col min="8242" max="8242" width="14.33203125" style="7" customWidth="1"/>
    <col min="8243" max="8243" width="13.6640625" style="7" customWidth="1"/>
    <col min="8244" max="8244" width="12.5" style="7" customWidth="1"/>
    <col min="8245" max="8245" width="14" style="7" customWidth="1"/>
    <col min="8246" max="8247" width="13" style="7" customWidth="1"/>
    <col min="8248" max="8248" width="15.33203125" style="7" customWidth="1"/>
    <col min="8249" max="8249" width="12.83203125" style="7" customWidth="1"/>
    <col min="8250" max="8250" width="3.83203125" style="7" customWidth="1"/>
    <col min="8251" max="8251" width="15.6640625" style="7" customWidth="1"/>
    <col min="8252" max="8252" width="10.1640625" style="7" customWidth="1"/>
    <col min="8253" max="8253" width="53.6640625" style="7" customWidth="1"/>
    <col min="8254" max="8254" width="32.83203125" style="7" customWidth="1"/>
    <col min="8255" max="8255" width="21.5" style="7" customWidth="1"/>
    <col min="8256" max="8482" width="9.1640625" style="7" bestFit="1" customWidth="1"/>
    <col min="8483" max="8483" width="4" style="7" customWidth="1"/>
    <col min="8484" max="8484" width="16.6640625" style="7" customWidth="1"/>
    <col min="8485" max="8485" width="45.33203125" style="7" customWidth="1"/>
    <col min="8486" max="8486" width="35.6640625" style="7" customWidth="1"/>
    <col min="8487" max="8487" width="15.5" style="7" customWidth="1"/>
    <col min="8488" max="8488" width="30.5" style="7" customWidth="1"/>
    <col min="8489" max="8490" width="10" style="7" customWidth="1"/>
    <col min="8491" max="8491" width="4" style="7" customWidth="1"/>
    <col min="8492" max="8492" width="13.83203125" style="7" customWidth="1"/>
    <col min="8493" max="8493" width="39.5" style="7" customWidth="1"/>
    <col min="8494" max="8495" width="13.5" style="7" customWidth="1"/>
    <col min="8496" max="8496" width="14" style="7" customWidth="1"/>
    <col min="8497" max="8497" width="12.5" style="7" customWidth="1"/>
    <col min="8498" max="8498" width="14.33203125" style="7" customWidth="1"/>
    <col min="8499" max="8499" width="13.6640625" style="7" customWidth="1"/>
    <col min="8500" max="8500" width="12.5" style="7" customWidth="1"/>
    <col min="8501" max="8501" width="14" style="7" customWidth="1"/>
    <col min="8502" max="8503" width="13" style="7" customWidth="1"/>
    <col min="8504" max="8504" width="15.33203125" style="7" customWidth="1"/>
    <col min="8505" max="8505" width="12.83203125" style="7" customWidth="1"/>
    <col min="8506" max="8506" width="3.83203125" style="7" customWidth="1"/>
    <col min="8507" max="8507" width="15.6640625" style="7" customWidth="1"/>
    <col min="8508" max="8508" width="10.1640625" style="7" customWidth="1"/>
    <col min="8509" max="8509" width="53.6640625" style="7" customWidth="1"/>
    <col min="8510" max="8510" width="32.83203125" style="7" customWidth="1"/>
    <col min="8511" max="8511" width="21.5" style="7" customWidth="1"/>
    <col min="8512" max="8738" width="9.1640625" style="7" bestFit="1" customWidth="1"/>
    <col min="8739" max="8739" width="4" style="7" customWidth="1"/>
    <col min="8740" max="8740" width="16.6640625" style="7" customWidth="1"/>
    <col min="8741" max="8741" width="45.33203125" style="7" customWidth="1"/>
    <col min="8742" max="8742" width="35.6640625" style="7" customWidth="1"/>
    <col min="8743" max="8743" width="15.5" style="7" customWidth="1"/>
    <col min="8744" max="8744" width="30.5" style="7" customWidth="1"/>
    <col min="8745" max="8746" width="10" style="7" customWidth="1"/>
    <col min="8747" max="8747" width="4" style="7" customWidth="1"/>
    <col min="8748" max="8748" width="13.83203125" style="7" customWidth="1"/>
    <col min="8749" max="8749" width="39.5" style="7" customWidth="1"/>
    <col min="8750" max="8751" width="13.5" style="7" customWidth="1"/>
    <col min="8752" max="8752" width="14" style="7" customWidth="1"/>
    <col min="8753" max="8753" width="12.5" style="7" customWidth="1"/>
    <col min="8754" max="8754" width="14.33203125" style="7" customWidth="1"/>
    <col min="8755" max="8755" width="13.6640625" style="7" customWidth="1"/>
    <col min="8756" max="8756" width="12.5" style="7" customWidth="1"/>
    <col min="8757" max="8757" width="14" style="7" customWidth="1"/>
    <col min="8758" max="8759" width="13" style="7" customWidth="1"/>
    <col min="8760" max="8760" width="15.33203125" style="7" customWidth="1"/>
    <col min="8761" max="8761" width="12.83203125" style="7" customWidth="1"/>
    <col min="8762" max="8762" width="3.83203125" style="7" customWidth="1"/>
    <col min="8763" max="8763" width="15.6640625" style="7" customWidth="1"/>
    <col min="8764" max="8764" width="10.1640625" style="7" customWidth="1"/>
    <col min="8765" max="8765" width="53.6640625" style="7" customWidth="1"/>
    <col min="8766" max="8766" width="32.83203125" style="7" customWidth="1"/>
    <col min="8767" max="8767" width="21.5" style="7" customWidth="1"/>
    <col min="8768" max="8994" width="9.1640625" style="7" bestFit="1" customWidth="1"/>
    <col min="8995" max="8995" width="4" style="7" customWidth="1"/>
    <col min="8996" max="8996" width="16.6640625" style="7" customWidth="1"/>
    <col min="8997" max="8997" width="45.33203125" style="7" customWidth="1"/>
    <col min="8998" max="8998" width="35.6640625" style="7" customWidth="1"/>
    <col min="8999" max="8999" width="15.5" style="7" customWidth="1"/>
    <col min="9000" max="9000" width="30.5" style="7" customWidth="1"/>
    <col min="9001" max="9002" width="10" style="7" customWidth="1"/>
    <col min="9003" max="9003" width="4" style="7" customWidth="1"/>
    <col min="9004" max="9004" width="13.83203125" style="7" customWidth="1"/>
    <col min="9005" max="9005" width="39.5" style="7" customWidth="1"/>
    <col min="9006" max="9007" width="13.5" style="7" customWidth="1"/>
    <col min="9008" max="9008" width="14" style="7" customWidth="1"/>
    <col min="9009" max="9009" width="12.5" style="7" customWidth="1"/>
    <col min="9010" max="9010" width="14.33203125" style="7" customWidth="1"/>
    <col min="9011" max="9011" width="13.6640625" style="7" customWidth="1"/>
    <col min="9012" max="9012" width="12.5" style="7" customWidth="1"/>
    <col min="9013" max="9013" width="14" style="7" customWidth="1"/>
    <col min="9014" max="9015" width="13" style="7" customWidth="1"/>
    <col min="9016" max="9016" width="15.33203125" style="7" customWidth="1"/>
    <col min="9017" max="9017" width="12.83203125" style="7" customWidth="1"/>
    <col min="9018" max="9018" width="3.83203125" style="7" customWidth="1"/>
    <col min="9019" max="9019" width="15.6640625" style="7" customWidth="1"/>
    <col min="9020" max="9020" width="10.1640625" style="7" customWidth="1"/>
    <col min="9021" max="9021" width="53.6640625" style="7" customWidth="1"/>
    <col min="9022" max="9022" width="32.83203125" style="7" customWidth="1"/>
    <col min="9023" max="9023" width="21.5" style="7" customWidth="1"/>
    <col min="9024" max="9250" width="9.1640625" style="7" bestFit="1" customWidth="1"/>
    <col min="9251" max="9251" width="4" style="7" customWidth="1"/>
    <col min="9252" max="9252" width="16.6640625" style="7" customWidth="1"/>
    <col min="9253" max="9253" width="45.33203125" style="7" customWidth="1"/>
    <col min="9254" max="9254" width="35.6640625" style="7" customWidth="1"/>
    <col min="9255" max="9255" width="15.5" style="7" customWidth="1"/>
    <col min="9256" max="9256" width="30.5" style="7" customWidth="1"/>
    <col min="9257" max="9258" width="10" style="7" customWidth="1"/>
    <col min="9259" max="9259" width="4" style="7" customWidth="1"/>
    <col min="9260" max="9260" width="13.83203125" style="7" customWidth="1"/>
    <col min="9261" max="9261" width="39.5" style="7" customWidth="1"/>
    <col min="9262" max="9263" width="13.5" style="7" customWidth="1"/>
    <col min="9264" max="9264" width="14" style="7" customWidth="1"/>
    <col min="9265" max="9265" width="12.5" style="7" customWidth="1"/>
    <col min="9266" max="9266" width="14.33203125" style="7" customWidth="1"/>
    <col min="9267" max="9267" width="13.6640625" style="7" customWidth="1"/>
    <col min="9268" max="9268" width="12.5" style="7" customWidth="1"/>
    <col min="9269" max="9269" width="14" style="7" customWidth="1"/>
    <col min="9270" max="9271" width="13" style="7" customWidth="1"/>
    <col min="9272" max="9272" width="15.33203125" style="7" customWidth="1"/>
    <col min="9273" max="9273" width="12.83203125" style="7" customWidth="1"/>
    <col min="9274" max="9274" width="3.83203125" style="7" customWidth="1"/>
    <col min="9275" max="9275" width="15.6640625" style="7" customWidth="1"/>
    <col min="9276" max="9276" width="10.1640625" style="7" customWidth="1"/>
    <col min="9277" max="9277" width="53.6640625" style="7" customWidth="1"/>
    <col min="9278" max="9278" width="32.83203125" style="7" customWidth="1"/>
    <col min="9279" max="9279" width="21.5" style="7" customWidth="1"/>
    <col min="9280" max="9506" width="9.1640625" style="7" bestFit="1" customWidth="1"/>
    <col min="9507" max="9507" width="4" style="7" customWidth="1"/>
    <col min="9508" max="9508" width="16.6640625" style="7" customWidth="1"/>
    <col min="9509" max="9509" width="45.33203125" style="7" customWidth="1"/>
    <col min="9510" max="9510" width="35.6640625" style="7" customWidth="1"/>
    <col min="9511" max="9511" width="15.5" style="7" customWidth="1"/>
    <col min="9512" max="9512" width="30.5" style="7" customWidth="1"/>
    <col min="9513" max="9514" width="10" style="7" customWidth="1"/>
    <col min="9515" max="9515" width="4" style="7" customWidth="1"/>
    <col min="9516" max="9516" width="13.83203125" style="7" customWidth="1"/>
    <col min="9517" max="9517" width="39.5" style="7" customWidth="1"/>
    <col min="9518" max="9519" width="13.5" style="7" customWidth="1"/>
    <col min="9520" max="9520" width="14" style="7" customWidth="1"/>
    <col min="9521" max="9521" width="12.5" style="7" customWidth="1"/>
    <col min="9522" max="9522" width="14.33203125" style="7" customWidth="1"/>
    <col min="9523" max="9523" width="13.6640625" style="7" customWidth="1"/>
    <col min="9524" max="9524" width="12.5" style="7" customWidth="1"/>
    <col min="9525" max="9525" width="14" style="7" customWidth="1"/>
    <col min="9526" max="9527" width="13" style="7" customWidth="1"/>
    <col min="9528" max="9528" width="15.33203125" style="7" customWidth="1"/>
    <col min="9529" max="9529" width="12.83203125" style="7" customWidth="1"/>
    <col min="9530" max="9530" width="3.83203125" style="7" customWidth="1"/>
    <col min="9531" max="9531" width="15.6640625" style="7" customWidth="1"/>
    <col min="9532" max="9532" width="10.1640625" style="7" customWidth="1"/>
    <col min="9533" max="9533" width="53.6640625" style="7" customWidth="1"/>
    <col min="9534" max="9534" width="32.83203125" style="7" customWidth="1"/>
    <col min="9535" max="9535" width="21.5" style="7" customWidth="1"/>
    <col min="9536" max="9762" width="9.1640625" style="7" bestFit="1" customWidth="1"/>
    <col min="9763" max="9763" width="4" style="7" customWidth="1"/>
    <col min="9764" max="9764" width="16.6640625" style="7" customWidth="1"/>
    <col min="9765" max="9765" width="45.33203125" style="7" customWidth="1"/>
    <col min="9766" max="9766" width="35.6640625" style="7" customWidth="1"/>
    <col min="9767" max="9767" width="15.5" style="7" customWidth="1"/>
    <col min="9768" max="9768" width="30.5" style="7" customWidth="1"/>
    <col min="9769" max="9770" width="10" style="7" customWidth="1"/>
    <col min="9771" max="9771" width="4" style="7" customWidth="1"/>
    <col min="9772" max="9772" width="13.83203125" style="7" customWidth="1"/>
    <col min="9773" max="9773" width="39.5" style="7" customWidth="1"/>
    <col min="9774" max="9775" width="13.5" style="7" customWidth="1"/>
    <col min="9776" max="9776" width="14" style="7" customWidth="1"/>
    <col min="9777" max="9777" width="12.5" style="7" customWidth="1"/>
    <col min="9778" max="9778" width="14.33203125" style="7" customWidth="1"/>
    <col min="9779" max="9779" width="13.6640625" style="7" customWidth="1"/>
    <col min="9780" max="9780" width="12.5" style="7" customWidth="1"/>
    <col min="9781" max="9781" width="14" style="7" customWidth="1"/>
    <col min="9782" max="9783" width="13" style="7" customWidth="1"/>
    <col min="9784" max="9784" width="15.33203125" style="7" customWidth="1"/>
    <col min="9785" max="9785" width="12.83203125" style="7" customWidth="1"/>
    <col min="9786" max="9786" width="3.83203125" style="7" customWidth="1"/>
    <col min="9787" max="9787" width="15.6640625" style="7" customWidth="1"/>
    <col min="9788" max="9788" width="10.1640625" style="7" customWidth="1"/>
    <col min="9789" max="9789" width="53.6640625" style="7" customWidth="1"/>
    <col min="9790" max="9790" width="32.83203125" style="7" customWidth="1"/>
    <col min="9791" max="9791" width="21.5" style="7" customWidth="1"/>
    <col min="9792" max="10018" width="9.1640625" style="7" bestFit="1" customWidth="1"/>
    <col min="10019" max="10019" width="4" style="7" customWidth="1"/>
    <col min="10020" max="10020" width="16.6640625" style="7" customWidth="1"/>
    <col min="10021" max="10021" width="45.33203125" style="7" customWidth="1"/>
    <col min="10022" max="10022" width="35.6640625" style="7" customWidth="1"/>
    <col min="10023" max="10023" width="15.5" style="7" customWidth="1"/>
    <col min="10024" max="10024" width="30.5" style="7" customWidth="1"/>
    <col min="10025" max="10026" width="10" style="7" customWidth="1"/>
    <col min="10027" max="10027" width="4" style="7" customWidth="1"/>
    <col min="10028" max="10028" width="13.83203125" style="7" customWidth="1"/>
    <col min="10029" max="10029" width="39.5" style="7" customWidth="1"/>
    <col min="10030" max="10031" width="13.5" style="7" customWidth="1"/>
    <col min="10032" max="10032" width="14" style="7" customWidth="1"/>
    <col min="10033" max="10033" width="12.5" style="7" customWidth="1"/>
    <col min="10034" max="10034" width="14.33203125" style="7" customWidth="1"/>
    <col min="10035" max="10035" width="13.6640625" style="7" customWidth="1"/>
    <col min="10036" max="10036" width="12.5" style="7" customWidth="1"/>
    <col min="10037" max="10037" width="14" style="7" customWidth="1"/>
    <col min="10038" max="10039" width="13" style="7" customWidth="1"/>
    <col min="10040" max="10040" width="15.33203125" style="7" customWidth="1"/>
    <col min="10041" max="10041" width="12.83203125" style="7" customWidth="1"/>
    <col min="10042" max="10042" width="3.83203125" style="7" customWidth="1"/>
    <col min="10043" max="10043" width="15.6640625" style="7" customWidth="1"/>
    <col min="10044" max="10044" width="10.1640625" style="7" customWidth="1"/>
    <col min="10045" max="10045" width="53.6640625" style="7" customWidth="1"/>
    <col min="10046" max="10046" width="32.83203125" style="7" customWidth="1"/>
    <col min="10047" max="10047" width="21.5" style="7" customWidth="1"/>
    <col min="10048" max="10274" width="9.1640625" style="7" bestFit="1" customWidth="1"/>
    <col min="10275" max="10275" width="4" style="7" customWidth="1"/>
    <col min="10276" max="10276" width="16.6640625" style="7" customWidth="1"/>
    <col min="10277" max="10277" width="45.33203125" style="7" customWidth="1"/>
    <col min="10278" max="10278" width="35.6640625" style="7" customWidth="1"/>
    <col min="10279" max="10279" width="15.5" style="7" customWidth="1"/>
    <col min="10280" max="10280" width="30.5" style="7" customWidth="1"/>
    <col min="10281" max="10282" width="10" style="7" customWidth="1"/>
    <col min="10283" max="10283" width="4" style="7" customWidth="1"/>
    <col min="10284" max="10284" width="13.83203125" style="7" customWidth="1"/>
    <col min="10285" max="10285" width="39.5" style="7" customWidth="1"/>
    <col min="10286" max="10287" width="13.5" style="7" customWidth="1"/>
    <col min="10288" max="10288" width="14" style="7" customWidth="1"/>
    <col min="10289" max="10289" width="12.5" style="7" customWidth="1"/>
    <col min="10290" max="10290" width="14.33203125" style="7" customWidth="1"/>
    <col min="10291" max="10291" width="13.6640625" style="7" customWidth="1"/>
    <col min="10292" max="10292" width="12.5" style="7" customWidth="1"/>
    <col min="10293" max="10293" width="14" style="7" customWidth="1"/>
    <col min="10294" max="10295" width="13" style="7" customWidth="1"/>
    <col min="10296" max="10296" width="15.33203125" style="7" customWidth="1"/>
    <col min="10297" max="10297" width="12.83203125" style="7" customWidth="1"/>
    <col min="10298" max="10298" width="3.83203125" style="7" customWidth="1"/>
    <col min="10299" max="10299" width="15.6640625" style="7" customWidth="1"/>
    <col min="10300" max="10300" width="10.1640625" style="7" customWidth="1"/>
    <col min="10301" max="10301" width="53.6640625" style="7" customWidth="1"/>
    <col min="10302" max="10302" width="32.83203125" style="7" customWidth="1"/>
    <col min="10303" max="10303" width="21.5" style="7" customWidth="1"/>
    <col min="10304" max="10530" width="9.1640625" style="7" bestFit="1" customWidth="1"/>
    <col min="10531" max="10531" width="4" style="7" customWidth="1"/>
    <col min="10532" max="10532" width="16.6640625" style="7" customWidth="1"/>
    <col min="10533" max="10533" width="45.33203125" style="7" customWidth="1"/>
    <col min="10534" max="10534" width="35.6640625" style="7" customWidth="1"/>
    <col min="10535" max="10535" width="15.5" style="7" customWidth="1"/>
    <col min="10536" max="10536" width="30.5" style="7" customWidth="1"/>
    <col min="10537" max="10538" width="10" style="7" customWidth="1"/>
    <col min="10539" max="10539" width="4" style="7" customWidth="1"/>
    <col min="10540" max="10540" width="13.83203125" style="7" customWidth="1"/>
    <col min="10541" max="10541" width="39.5" style="7" customWidth="1"/>
    <col min="10542" max="10543" width="13.5" style="7" customWidth="1"/>
    <col min="10544" max="10544" width="14" style="7" customWidth="1"/>
    <col min="10545" max="10545" width="12.5" style="7" customWidth="1"/>
    <col min="10546" max="10546" width="14.33203125" style="7" customWidth="1"/>
    <col min="10547" max="10547" width="13.6640625" style="7" customWidth="1"/>
    <col min="10548" max="10548" width="12.5" style="7" customWidth="1"/>
    <col min="10549" max="10549" width="14" style="7" customWidth="1"/>
    <col min="10550" max="10551" width="13" style="7" customWidth="1"/>
    <col min="10552" max="10552" width="15.33203125" style="7" customWidth="1"/>
    <col min="10553" max="10553" width="12.83203125" style="7" customWidth="1"/>
    <col min="10554" max="10554" width="3.83203125" style="7" customWidth="1"/>
    <col min="10555" max="10555" width="15.6640625" style="7" customWidth="1"/>
    <col min="10556" max="10556" width="10.1640625" style="7" customWidth="1"/>
    <col min="10557" max="10557" width="53.6640625" style="7" customWidth="1"/>
    <col min="10558" max="10558" width="32.83203125" style="7" customWidth="1"/>
    <col min="10559" max="10559" width="21.5" style="7" customWidth="1"/>
    <col min="10560" max="10786" width="9.1640625" style="7" bestFit="1" customWidth="1"/>
    <col min="10787" max="10787" width="4" style="7" customWidth="1"/>
    <col min="10788" max="10788" width="16.6640625" style="7" customWidth="1"/>
    <col min="10789" max="10789" width="45.33203125" style="7" customWidth="1"/>
    <col min="10790" max="10790" width="35.6640625" style="7" customWidth="1"/>
    <col min="10791" max="10791" width="15.5" style="7" customWidth="1"/>
    <col min="10792" max="10792" width="30.5" style="7" customWidth="1"/>
    <col min="10793" max="10794" width="10" style="7" customWidth="1"/>
    <col min="10795" max="10795" width="4" style="7" customWidth="1"/>
    <col min="10796" max="10796" width="13.83203125" style="7" customWidth="1"/>
    <col min="10797" max="10797" width="39.5" style="7" customWidth="1"/>
    <col min="10798" max="10799" width="13.5" style="7" customWidth="1"/>
    <col min="10800" max="10800" width="14" style="7" customWidth="1"/>
    <col min="10801" max="10801" width="12.5" style="7" customWidth="1"/>
    <col min="10802" max="10802" width="14.33203125" style="7" customWidth="1"/>
    <col min="10803" max="10803" width="13.6640625" style="7" customWidth="1"/>
    <col min="10804" max="10804" width="12.5" style="7" customWidth="1"/>
    <col min="10805" max="10805" width="14" style="7" customWidth="1"/>
    <col min="10806" max="10807" width="13" style="7" customWidth="1"/>
    <col min="10808" max="10808" width="15.33203125" style="7" customWidth="1"/>
    <col min="10809" max="10809" width="12.83203125" style="7" customWidth="1"/>
    <col min="10810" max="10810" width="3.83203125" style="7" customWidth="1"/>
    <col min="10811" max="10811" width="15.6640625" style="7" customWidth="1"/>
    <col min="10812" max="10812" width="10.1640625" style="7" customWidth="1"/>
    <col min="10813" max="10813" width="53.6640625" style="7" customWidth="1"/>
    <col min="10814" max="10814" width="32.83203125" style="7" customWidth="1"/>
    <col min="10815" max="10815" width="21.5" style="7" customWidth="1"/>
    <col min="10816" max="11042" width="9.1640625" style="7" bestFit="1" customWidth="1"/>
    <col min="11043" max="11043" width="4" style="7" customWidth="1"/>
    <col min="11044" max="11044" width="16.6640625" style="7" customWidth="1"/>
    <col min="11045" max="11045" width="45.33203125" style="7" customWidth="1"/>
    <col min="11046" max="11046" width="35.6640625" style="7" customWidth="1"/>
    <col min="11047" max="11047" width="15.5" style="7" customWidth="1"/>
    <col min="11048" max="11048" width="30.5" style="7" customWidth="1"/>
    <col min="11049" max="11050" width="10" style="7" customWidth="1"/>
    <col min="11051" max="11051" width="4" style="7" customWidth="1"/>
    <col min="11052" max="11052" width="13.83203125" style="7" customWidth="1"/>
    <col min="11053" max="11053" width="39.5" style="7" customWidth="1"/>
    <col min="11054" max="11055" width="13.5" style="7" customWidth="1"/>
    <col min="11056" max="11056" width="14" style="7" customWidth="1"/>
    <col min="11057" max="11057" width="12.5" style="7" customWidth="1"/>
    <col min="11058" max="11058" width="14.33203125" style="7" customWidth="1"/>
    <col min="11059" max="11059" width="13.6640625" style="7" customWidth="1"/>
    <col min="11060" max="11060" width="12.5" style="7" customWidth="1"/>
    <col min="11061" max="11061" width="14" style="7" customWidth="1"/>
    <col min="11062" max="11063" width="13" style="7" customWidth="1"/>
    <col min="11064" max="11064" width="15.33203125" style="7" customWidth="1"/>
    <col min="11065" max="11065" width="12.83203125" style="7" customWidth="1"/>
    <col min="11066" max="11066" width="3.83203125" style="7" customWidth="1"/>
    <col min="11067" max="11067" width="15.6640625" style="7" customWidth="1"/>
    <col min="11068" max="11068" width="10.1640625" style="7" customWidth="1"/>
    <col min="11069" max="11069" width="53.6640625" style="7" customWidth="1"/>
    <col min="11070" max="11070" width="32.83203125" style="7" customWidth="1"/>
    <col min="11071" max="11071" width="21.5" style="7" customWidth="1"/>
    <col min="11072" max="11298" width="9.1640625" style="7" bestFit="1" customWidth="1"/>
    <col min="11299" max="11299" width="4" style="7" customWidth="1"/>
    <col min="11300" max="11300" width="16.6640625" style="7" customWidth="1"/>
    <col min="11301" max="11301" width="45.33203125" style="7" customWidth="1"/>
    <col min="11302" max="11302" width="35.6640625" style="7" customWidth="1"/>
    <col min="11303" max="11303" width="15.5" style="7" customWidth="1"/>
    <col min="11304" max="11304" width="30.5" style="7" customWidth="1"/>
    <col min="11305" max="11306" width="10" style="7" customWidth="1"/>
    <col min="11307" max="11307" width="4" style="7" customWidth="1"/>
    <col min="11308" max="11308" width="13.83203125" style="7" customWidth="1"/>
    <col min="11309" max="11309" width="39.5" style="7" customWidth="1"/>
    <col min="11310" max="11311" width="13.5" style="7" customWidth="1"/>
    <col min="11312" max="11312" width="14" style="7" customWidth="1"/>
    <col min="11313" max="11313" width="12.5" style="7" customWidth="1"/>
    <col min="11314" max="11314" width="14.33203125" style="7" customWidth="1"/>
    <col min="11315" max="11315" width="13.6640625" style="7" customWidth="1"/>
    <col min="11316" max="11316" width="12.5" style="7" customWidth="1"/>
    <col min="11317" max="11317" width="14" style="7" customWidth="1"/>
    <col min="11318" max="11319" width="13" style="7" customWidth="1"/>
    <col min="11320" max="11320" width="15.33203125" style="7" customWidth="1"/>
    <col min="11321" max="11321" width="12.83203125" style="7" customWidth="1"/>
    <col min="11322" max="11322" width="3.83203125" style="7" customWidth="1"/>
    <col min="11323" max="11323" width="15.6640625" style="7" customWidth="1"/>
    <col min="11324" max="11324" width="10.1640625" style="7" customWidth="1"/>
    <col min="11325" max="11325" width="53.6640625" style="7" customWidth="1"/>
    <col min="11326" max="11326" width="32.83203125" style="7" customWidth="1"/>
    <col min="11327" max="11327" width="21.5" style="7" customWidth="1"/>
    <col min="11328" max="11554" width="9.1640625" style="7" bestFit="1" customWidth="1"/>
    <col min="11555" max="11555" width="4" style="7" customWidth="1"/>
    <col min="11556" max="11556" width="16.6640625" style="7" customWidth="1"/>
    <col min="11557" max="11557" width="45.33203125" style="7" customWidth="1"/>
    <col min="11558" max="11558" width="35.6640625" style="7" customWidth="1"/>
    <col min="11559" max="11559" width="15.5" style="7" customWidth="1"/>
    <col min="11560" max="11560" width="30.5" style="7" customWidth="1"/>
    <col min="11561" max="11562" width="10" style="7" customWidth="1"/>
    <col min="11563" max="11563" width="4" style="7" customWidth="1"/>
    <col min="11564" max="11564" width="13.83203125" style="7" customWidth="1"/>
    <col min="11565" max="11565" width="39.5" style="7" customWidth="1"/>
    <col min="11566" max="11567" width="13.5" style="7" customWidth="1"/>
    <col min="11568" max="11568" width="14" style="7" customWidth="1"/>
    <col min="11569" max="11569" width="12.5" style="7" customWidth="1"/>
    <col min="11570" max="11570" width="14.33203125" style="7" customWidth="1"/>
    <col min="11571" max="11571" width="13.6640625" style="7" customWidth="1"/>
    <col min="11572" max="11572" width="12.5" style="7" customWidth="1"/>
    <col min="11573" max="11573" width="14" style="7" customWidth="1"/>
    <col min="11574" max="11575" width="13" style="7" customWidth="1"/>
    <col min="11576" max="11576" width="15.33203125" style="7" customWidth="1"/>
    <col min="11577" max="11577" width="12.83203125" style="7" customWidth="1"/>
    <col min="11578" max="11578" width="3.83203125" style="7" customWidth="1"/>
    <col min="11579" max="11579" width="15.6640625" style="7" customWidth="1"/>
    <col min="11580" max="11580" width="10.1640625" style="7" customWidth="1"/>
    <col min="11581" max="11581" width="53.6640625" style="7" customWidth="1"/>
    <col min="11582" max="11582" width="32.83203125" style="7" customWidth="1"/>
    <col min="11583" max="11583" width="21.5" style="7" customWidth="1"/>
    <col min="11584" max="11810" width="9.1640625" style="7" bestFit="1" customWidth="1"/>
    <col min="11811" max="11811" width="4" style="7" customWidth="1"/>
    <col min="11812" max="11812" width="16.6640625" style="7" customWidth="1"/>
    <col min="11813" max="11813" width="45.33203125" style="7" customWidth="1"/>
    <col min="11814" max="11814" width="35.6640625" style="7" customWidth="1"/>
    <col min="11815" max="11815" width="15.5" style="7" customWidth="1"/>
    <col min="11816" max="11816" width="30.5" style="7" customWidth="1"/>
    <col min="11817" max="11818" width="10" style="7" customWidth="1"/>
    <col min="11819" max="11819" width="4" style="7" customWidth="1"/>
    <col min="11820" max="11820" width="13.83203125" style="7" customWidth="1"/>
    <col min="11821" max="11821" width="39.5" style="7" customWidth="1"/>
    <col min="11822" max="11823" width="13.5" style="7" customWidth="1"/>
    <col min="11824" max="11824" width="14" style="7" customWidth="1"/>
    <col min="11825" max="11825" width="12.5" style="7" customWidth="1"/>
    <col min="11826" max="11826" width="14.33203125" style="7" customWidth="1"/>
    <col min="11827" max="11827" width="13.6640625" style="7" customWidth="1"/>
    <col min="11828" max="11828" width="12.5" style="7" customWidth="1"/>
    <col min="11829" max="11829" width="14" style="7" customWidth="1"/>
    <col min="11830" max="11831" width="13" style="7" customWidth="1"/>
    <col min="11832" max="11832" width="15.33203125" style="7" customWidth="1"/>
    <col min="11833" max="11833" width="12.83203125" style="7" customWidth="1"/>
    <col min="11834" max="11834" width="3.83203125" style="7" customWidth="1"/>
    <col min="11835" max="11835" width="15.6640625" style="7" customWidth="1"/>
    <col min="11836" max="11836" width="10.1640625" style="7" customWidth="1"/>
    <col min="11837" max="11837" width="53.6640625" style="7" customWidth="1"/>
    <col min="11838" max="11838" width="32.83203125" style="7" customWidth="1"/>
    <col min="11839" max="11839" width="21.5" style="7" customWidth="1"/>
    <col min="11840" max="12066" width="9.1640625" style="7" bestFit="1" customWidth="1"/>
    <col min="12067" max="12067" width="4" style="7" customWidth="1"/>
    <col min="12068" max="12068" width="16.6640625" style="7" customWidth="1"/>
    <col min="12069" max="12069" width="45.33203125" style="7" customWidth="1"/>
    <col min="12070" max="12070" width="35.6640625" style="7" customWidth="1"/>
    <col min="12071" max="12071" width="15.5" style="7" customWidth="1"/>
    <col min="12072" max="12072" width="30.5" style="7" customWidth="1"/>
    <col min="12073" max="12074" width="10" style="7" customWidth="1"/>
    <col min="12075" max="12075" width="4" style="7" customWidth="1"/>
    <col min="12076" max="12076" width="13.83203125" style="7" customWidth="1"/>
    <col min="12077" max="12077" width="39.5" style="7" customWidth="1"/>
    <col min="12078" max="12079" width="13.5" style="7" customWidth="1"/>
    <col min="12080" max="12080" width="14" style="7" customWidth="1"/>
    <col min="12081" max="12081" width="12.5" style="7" customWidth="1"/>
    <col min="12082" max="12082" width="14.33203125" style="7" customWidth="1"/>
    <col min="12083" max="12083" width="13.6640625" style="7" customWidth="1"/>
    <col min="12084" max="12084" width="12.5" style="7" customWidth="1"/>
    <col min="12085" max="12085" width="14" style="7" customWidth="1"/>
    <col min="12086" max="12087" width="13" style="7" customWidth="1"/>
    <col min="12088" max="12088" width="15.33203125" style="7" customWidth="1"/>
    <col min="12089" max="12089" width="12.83203125" style="7" customWidth="1"/>
    <col min="12090" max="12090" width="3.83203125" style="7" customWidth="1"/>
    <col min="12091" max="12091" width="15.6640625" style="7" customWidth="1"/>
    <col min="12092" max="12092" width="10.1640625" style="7" customWidth="1"/>
    <col min="12093" max="12093" width="53.6640625" style="7" customWidth="1"/>
    <col min="12094" max="12094" width="32.83203125" style="7" customWidth="1"/>
    <col min="12095" max="12095" width="21.5" style="7" customWidth="1"/>
    <col min="12096" max="12322" width="9.1640625" style="7" bestFit="1" customWidth="1"/>
    <col min="12323" max="12323" width="4" style="7" customWidth="1"/>
    <col min="12324" max="12324" width="16.6640625" style="7" customWidth="1"/>
    <col min="12325" max="12325" width="45.33203125" style="7" customWidth="1"/>
    <col min="12326" max="12326" width="35.6640625" style="7" customWidth="1"/>
    <col min="12327" max="12327" width="15.5" style="7" customWidth="1"/>
    <col min="12328" max="12328" width="30.5" style="7" customWidth="1"/>
    <col min="12329" max="12330" width="10" style="7" customWidth="1"/>
    <col min="12331" max="12331" width="4" style="7" customWidth="1"/>
    <col min="12332" max="12332" width="13.83203125" style="7" customWidth="1"/>
    <col min="12333" max="12333" width="39.5" style="7" customWidth="1"/>
    <col min="12334" max="12335" width="13.5" style="7" customWidth="1"/>
    <col min="12336" max="12336" width="14" style="7" customWidth="1"/>
    <col min="12337" max="12337" width="12.5" style="7" customWidth="1"/>
    <col min="12338" max="12338" width="14.33203125" style="7" customWidth="1"/>
    <col min="12339" max="12339" width="13.6640625" style="7" customWidth="1"/>
    <col min="12340" max="12340" width="12.5" style="7" customWidth="1"/>
    <col min="12341" max="12341" width="14" style="7" customWidth="1"/>
    <col min="12342" max="12343" width="13" style="7" customWidth="1"/>
    <col min="12344" max="12344" width="15.33203125" style="7" customWidth="1"/>
    <col min="12345" max="12345" width="12.83203125" style="7" customWidth="1"/>
    <col min="12346" max="12346" width="3.83203125" style="7" customWidth="1"/>
    <col min="12347" max="12347" width="15.6640625" style="7" customWidth="1"/>
    <col min="12348" max="12348" width="10.1640625" style="7" customWidth="1"/>
    <col min="12349" max="12349" width="53.6640625" style="7" customWidth="1"/>
    <col min="12350" max="12350" width="32.83203125" style="7" customWidth="1"/>
    <col min="12351" max="12351" width="21.5" style="7" customWidth="1"/>
    <col min="12352" max="12578" width="9.1640625" style="7" bestFit="1" customWidth="1"/>
    <col min="12579" max="12579" width="4" style="7" customWidth="1"/>
    <col min="12580" max="12580" width="16.6640625" style="7" customWidth="1"/>
    <col min="12581" max="12581" width="45.33203125" style="7" customWidth="1"/>
    <col min="12582" max="12582" width="35.6640625" style="7" customWidth="1"/>
    <col min="12583" max="12583" width="15.5" style="7" customWidth="1"/>
    <col min="12584" max="12584" width="30.5" style="7" customWidth="1"/>
    <col min="12585" max="12586" width="10" style="7" customWidth="1"/>
    <col min="12587" max="12587" width="4" style="7" customWidth="1"/>
    <col min="12588" max="12588" width="13.83203125" style="7" customWidth="1"/>
    <col min="12589" max="12589" width="39.5" style="7" customWidth="1"/>
    <col min="12590" max="12591" width="13.5" style="7" customWidth="1"/>
    <col min="12592" max="12592" width="14" style="7" customWidth="1"/>
    <col min="12593" max="12593" width="12.5" style="7" customWidth="1"/>
    <col min="12594" max="12594" width="14.33203125" style="7" customWidth="1"/>
    <col min="12595" max="12595" width="13.6640625" style="7" customWidth="1"/>
    <col min="12596" max="12596" width="12.5" style="7" customWidth="1"/>
    <col min="12597" max="12597" width="14" style="7" customWidth="1"/>
    <col min="12598" max="12599" width="13" style="7" customWidth="1"/>
    <col min="12600" max="12600" width="15.33203125" style="7" customWidth="1"/>
    <col min="12601" max="12601" width="12.83203125" style="7" customWidth="1"/>
    <col min="12602" max="12602" width="3.83203125" style="7" customWidth="1"/>
    <col min="12603" max="12603" width="15.6640625" style="7" customWidth="1"/>
    <col min="12604" max="12604" width="10.1640625" style="7" customWidth="1"/>
    <col min="12605" max="12605" width="53.6640625" style="7" customWidth="1"/>
    <col min="12606" max="12606" width="32.83203125" style="7" customWidth="1"/>
    <col min="12607" max="12607" width="21.5" style="7" customWidth="1"/>
    <col min="12608" max="12834" width="9.1640625" style="7" bestFit="1" customWidth="1"/>
    <col min="12835" max="12835" width="4" style="7" customWidth="1"/>
    <col min="12836" max="12836" width="16.6640625" style="7" customWidth="1"/>
    <col min="12837" max="12837" width="45.33203125" style="7" customWidth="1"/>
    <col min="12838" max="12838" width="35.6640625" style="7" customWidth="1"/>
    <col min="12839" max="12839" width="15.5" style="7" customWidth="1"/>
    <col min="12840" max="12840" width="30.5" style="7" customWidth="1"/>
    <col min="12841" max="12842" width="10" style="7" customWidth="1"/>
    <col min="12843" max="12843" width="4" style="7" customWidth="1"/>
    <col min="12844" max="12844" width="13.83203125" style="7" customWidth="1"/>
    <col min="12845" max="12845" width="39.5" style="7" customWidth="1"/>
    <col min="12846" max="12847" width="13.5" style="7" customWidth="1"/>
    <col min="12848" max="12848" width="14" style="7" customWidth="1"/>
    <col min="12849" max="12849" width="12.5" style="7" customWidth="1"/>
    <col min="12850" max="12850" width="14.33203125" style="7" customWidth="1"/>
    <col min="12851" max="12851" width="13.6640625" style="7" customWidth="1"/>
    <col min="12852" max="12852" width="12.5" style="7" customWidth="1"/>
    <col min="12853" max="12853" width="14" style="7" customWidth="1"/>
    <col min="12854" max="12855" width="13" style="7" customWidth="1"/>
    <col min="12856" max="12856" width="15.33203125" style="7" customWidth="1"/>
    <col min="12857" max="12857" width="12.83203125" style="7" customWidth="1"/>
    <col min="12858" max="12858" width="3.83203125" style="7" customWidth="1"/>
    <col min="12859" max="12859" width="15.6640625" style="7" customWidth="1"/>
    <col min="12860" max="12860" width="10.1640625" style="7" customWidth="1"/>
    <col min="12861" max="12861" width="53.6640625" style="7" customWidth="1"/>
    <col min="12862" max="12862" width="32.83203125" style="7" customWidth="1"/>
    <col min="12863" max="12863" width="21.5" style="7" customWidth="1"/>
    <col min="12864" max="13090" width="9.1640625" style="7" bestFit="1" customWidth="1"/>
    <col min="13091" max="13091" width="4" style="7" customWidth="1"/>
    <col min="13092" max="13092" width="16.6640625" style="7" customWidth="1"/>
    <col min="13093" max="13093" width="45.33203125" style="7" customWidth="1"/>
    <col min="13094" max="13094" width="35.6640625" style="7" customWidth="1"/>
    <col min="13095" max="13095" width="15.5" style="7" customWidth="1"/>
    <col min="13096" max="13096" width="30.5" style="7" customWidth="1"/>
    <col min="13097" max="13098" width="10" style="7" customWidth="1"/>
    <col min="13099" max="13099" width="4" style="7" customWidth="1"/>
    <col min="13100" max="13100" width="13.83203125" style="7" customWidth="1"/>
    <col min="13101" max="13101" width="39.5" style="7" customWidth="1"/>
    <col min="13102" max="13103" width="13.5" style="7" customWidth="1"/>
    <col min="13104" max="13104" width="14" style="7" customWidth="1"/>
    <col min="13105" max="13105" width="12.5" style="7" customWidth="1"/>
    <col min="13106" max="13106" width="14.33203125" style="7" customWidth="1"/>
    <col min="13107" max="13107" width="13.6640625" style="7" customWidth="1"/>
    <col min="13108" max="13108" width="12.5" style="7" customWidth="1"/>
    <col min="13109" max="13109" width="14" style="7" customWidth="1"/>
    <col min="13110" max="13111" width="13" style="7" customWidth="1"/>
    <col min="13112" max="13112" width="15.33203125" style="7" customWidth="1"/>
    <col min="13113" max="13113" width="12.83203125" style="7" customWidth="1"/>
    <col min="13114" max="13114" width="3.83203125" style="7" customWidth="1"/>
    <col min="13115" max="13115" width="15.6640625" style="7" customWidth="1"/>
    <col min="13116" max="13116" width="10.1640625" style="7" customWidth="1"/>
    <col min="13117" max="13117" width="53.6640625" style="7" customWidth="1"/>
    <col min="13118" max="13118" width="32.83203125" style="7" customWidth="1"/>
    <col min="13119" max="13119" width="21.5" style="7" customWidth="1"/>
    <col min="13120" max="13346" width="9.1640625" style="7" bestFit="1" customWidth="1"/>
    <col min="13347" max="13347" width="4" style="7" customWidth="1"/>
    <col min="13348" max="13348" width="16.6640625" style="7" customWidth="1"/>
    <col min="13349" max="13349" width="45.33203125" style="7" customWidth="1"/>
    <col min="13350" max="13350" width="35.6640625" style="7" customWidth="1"/>
    <col min="13351" max="13351" width="15.5" style="7" customWidth="1"/>
    <col min="13352" max="13352" width="30.5" style="7" customWidth="1"/>
    <col min="13353" max="13354" width="10" style="7" customWidth="1"/>
    <col min="13355" max="13355" width="4" style="7" customWidth="1"/>
    <col min="13356" max="13356" width="13.83203125" style="7" customWidth="1"/>
    <col min="13357" max="13357" width="39.5" style="7" customWidth="1"/>
    <col min="13358" max="13359" width="13.5" style="7" customWidth="1"/>
    <col min="13360" max="13360" width="14" style="7" customWidth="1"/>
    <col min="13361" max="13361" width="12.5" style="7" customWidth="1"/>
    <col min="13362" max="13362" width="14.33203125" style="7" customWidth="1"/>
    <col min="13363" max="13363" width="13.6640625" style="7" customWidth="1"/>
    <col min="13364" max="13364" width="12.5" style="7" customWidth="1"/>
    <col min="13365" max="13365" width="14" style="7" customWidth="1"/>
    <col min="13366" max="13367" width="13" style="7" customWidth="1"/>
    <col min="13368" max="13368" width="15.33203125" style="7" customWidth="1"/>
    <col min="13369" max="13369" width="12.83203125" style="7" customWidth="1"/>
    <col min="13370" max="13370" width="3.83203125" style="7" customWidth="1"/>
    <col min="13371" max="13371" width="15.6640625" style="7" customWidth="1"/>
    <col min="13372" max="13372" width="10.1640625" style="7" customWidth="1"/>
    <col min="13373" max="13373" width="53.6640625" style="7" customWidth="1"/>
    <col min="13374" max="13374" width="32.83203125" style="7" customWidth="1"/>
    <col min="13375" max="13375" width="21.5" style="7" customWidth="1"/>
    <col min="13376" max="13602" width="9.1640625" style="7" bestFit="1" customWidth="1"/>
    <col min="13603" max="13603" width="4" style="7" customWidth="1"/>
    <col min="13604" max="13604" width="16.6640625" style="7" customWidth="1"/>
    <col min="13605" max="13605" width="45.33203125" style="7" customWidth="1"/>
    <col min="13606" max="13606" width="35.6640625" style="7" customWidth="1"/>
    <col min="13607" max="13607" width="15.5" style="7" customWidth="1"/>
    <col min="13608" max="13608" width="30.5" style="7" customWidth="1"/>
    <col min="13609" max="13610" width="10" style="7" customWidth="1"/>
    <col min="13611" max="13611" width="4" style="7" customWidth="1"/>
    <col min="13612" max="13612" width="13.83203125" style="7" customWidth="1"/>
    <col min="13613" max="13613" width="39.5" style="7" customWidth="1"/>
    <col min="13614" max="13615" width="13.5" style="7" customWidth="1"/>
    <col min="13616" max="13616" width="14" style="7" customWidth="1"/>
    <col min="13617" max="13617" width="12.5" style="7" customWidth="1"/>
    <col min="13618" max="13618" width="14.33203125" style="7" customWidth="1"/>
    <col min="13619" max="13619" width="13.6640625" style="7" customWidth="1"/>
    <col min="13620" max="13620" width="12.5" style="7" customWidth="1"/>
    <col min="13621" max="13621" width="14" style="7" customWidth="1"/>
    <col min="13622" max="13623" width="13" style="7" customWidth="1"/>
    <col min="13624" max="13624" width="15.33203125" style="7" customWidth="1"/>
    <col min="13625" max="13625" width="12.83203125" style="7" customWidth="1"/>
    <col min="13626" max="13626" width="3.83203125" style="7" customWidth="1"/>
    <col min="13627" max="13627" width="15.6640625" style="7" customWidth="1"/>
    <col min="13628" max="13628" width="10.1640625" style="7" customWidth="1"/>
    <col min="13629" max="13629" width="53.6640625" style="7" customWidth="1"/>
    <col min="13630" max="13630" width="32.83203125" style="7" customWidth="1"/>
    <col min="13631" max="13631" width="21.5" style="7" customWidth="1"/>
    <col min="13632" max="13858" width="9.1640625" style="7" bestFit="1" customWidth="1"/>
    <col min="13859" max="13859" width="4" style="7" customWidth="1"/>
    <col min="13860" max="13860" width="16.6640625" style="7" customWidth="1"/>
    <col min="13861" max="13861" width="45.33203125" style="7" customWidth="1"/>
    <col min="13862" max="13862" width="35.6640625" style="7" customWidth="1"/>
    <col min="13863" max="13863" width="15.5" style="7" customWidth="1"/>
    <col min="13864" max="13864" width="30.5" style="7" customWidth="1"/>
    <col min="13865" max="13866" width="10" style="7" customWidth="1"/>
    <col min="13867" max="13867" width="4" style="7" customWidth="1"/>
    <col min="13868" max="13868" width="13.83203125" style="7" customWidth="1"/>
    <col min="13869" max="13869" width="39.5" style="7" customWidth="1"/>
    <col min="13870" max="13871" width="13.5" style="7" customWidth="1"/>
    <col min="13872" max="13872" width="14" style="7" customWidth="1"/>
    <col min="13873" max="13873" width="12.5" style="7" customWidth="1"/>
    <col min="13874" max="13874" width="14.33203125" style="7" customWidth="1"/>
    <col min="13875" max="13875" width="13.6640625" style="7" customWidth="1"/>
    <col min="13876" max="13876" width="12.5" style="7" customWidth="1"/>
    <col min="13877" max="13877" width="14" style="7" customWidth="1"/>
    <col min="13878" max="13879" width="13" style="7" customWidth="1"/>
    <col min="13880" max="13880" width="15.33203125" style="7" customWidth="1"/>
    <col min="13881" max="13881" width="12.83203125" style="7" customWidth="1"/>
    <col min="13882" max="13882" width="3.83203125" style="7" customWidth="1"/>
    <col min="13883" max="13883" width="15.6640625" style="7" customWidth="1"/>
    <col min="13884" max="13884" width="10.1640625" style="7" customWidth="1"/>
    <col min="13885" max="13885" width="53.6640625" style="7" customWidth="1"/>
    <col min="13886" max="13886" width="32.83203125" style="7" customWidth="1"/>
    <col min="13887" max="13887" width="21.5" style="7" customWidth="1"/>
    <col min="13888" max="14114" width="9.1640625" style="7" bestFit="1" customWidth="1"/>
    <col min="14115" max="14115" width="4" style="7" customWidth="1"/>
    <col min="14116" max="14116" width="16.6640625" style="7" customWidth="1"/>
    <col min="14117" max="14117" width="45.33203125" style="7" customWidth="1"/>
    <col min="14118" max="14118" width="35.6640625" style="7" customWidth="1"/>
    <col min="14119" max="14119" width="15.5" style="7" customWidth="1"/>
    <col min="14120" max="14120" width="30.5" style="7" customWidth="1"/>
    <col min="14121" max="14122" width="10" style="7" customWidth="1"/>
    <col min="14123" max="14123" width="4" style="7" customWidth="1"/>
    <col min="14124" max="14124" width="13.83203125" style="7" customWidth="1"/>
    <col min="14125" max="14125" width="39.5" style="7" customWidth="1"/>
    <col min="14126" max="14127" width="13.5" style="7" customWidth="1"/>
    <col min="14128" max="14128" width="14" style="7" customWidth="1"/>
    <col min="14129" max="14129" width="12.5" style="7" customWidth="1"/>
    <col min="14130" max="14130" width="14.33203125" style="7" customWidth="1"/>
    <col min="14131" max="14131" width="13.6640625" style="7" customWidth="1"/>
    <col min="14132" max="14132" width="12.5" style="7" customWidth="1"/>
    <col min="14133" max="14133" width="14" style="7" customWidth="1"/>
    <col min="14134" max="14135" width="13" style="7" customWidth="1"/>
    <col min="14136" max="14136" width="15.33203125" style="7" customWidth="1"/>
    <col min="14137" max="14137" width="12.83203125" style="7" customWidth="1"/>
    <col min="14138" max="14138" width="3.83203125" style="7" customWidth="1"/>
    <col min="14139" max="14139" width="15.6640625" style="7" customWidth="1"/>
    <col min="14140" max="14140" width="10.1640625" style="7" customWidth="1"/>
    <col min="14141" max="14141" width="53.6640625" style="7" customWidth="1"/>
    <col min="14142" max="14142" width="32.83203125" style="7" customWidth="1"/>
    <col min="14143" max="14143" width="21.5" style="7" customWidth="1"/>
    <col min="14144" max="14370" width="9.1640625" style="7" bestFit="1" customWidth="1"/>
    <col min="14371" max="14371" width="4" style="7" customWidth="1"/>
    <col min="14372" max="14372" width="16.6640625" style="7" customWidth="1"/>
    <col min="14373" max="14373" width="45.33203125" style="7" customWidth="1"/>
    <col min="14374" max="14374" width="35.6640625" style="7" customWidth="1"/>
    <col min="14375" max="14375" width="15.5" style="7" customWidth="1"/>
    <col min="14376" max="14376" width="30.5" style="7" customWidth="1"/>
    <col min="14377" max="14378" width="10" style="7" customWidth="1"/>
    <col min="14379" max="14379" width="4" style="7" customWidth="1"/>
    <col min="14380" max="14380" width="13.83203125" style="7" customWidth="1"/>
    <col min="14381" max="14381" width="39.5" style="7" customWidth="1"/>
    <col min="14382" max="14383" width="13.5" style="7" customWidth="1"/>
    <col min="14384" max="14384" width="14" style="7" customWidth="1"/>
    <col min="14385" max="14385" width="12.5" style="7" customWidth="1"/>
    <col min="14386" max="14386" width="14.33203125" style="7" customWidth="1"/>
    <col min="14387" max="14387" width="13.6640625" style="7" customWidth="1"/>
    <col min="14388" max="14388" width="12.5" style="7" customWidth="1"/>
    <col min="14389" max="14389" width="14" style="7" customWidth="1"/>
    <col min="14390" max="14391" width="13" style="7" customWidth="1"/>
    <col min="14392" max="14392" width="15.33203125" style="7" customWidth="1"/>
    <col min="14393" max="14393" width="12.83203125" style="7" customWidth="1"/>
    <col min="14394" max="14394" width="3.83203125" style="7" customWidth="1"/>
    <col min="14395" max="14395" width="15.6640625" style="7" customWidth="1"/>
    <col min="14396" max="14396" width="10.1640625" style="7" customWidth="1"/>
    <col min="14397" max="14397" width="53.6640625" style="7" customWidth="1"/>
    <col min="14398" max="14398" width="32.83203125" style="7" customWidth="1"/>
    <col min="14399" max="14399" width="21.5" style="7" customWidth="1"/>
    <col min="14400" max="14626" width="9.1640625" style="7" bestFit="1" customWidth="1"/>
    <col min="14627" max="14627" width="4" style="7" customWidth="1"/>
    <col min="14628" max="14628" width="16.6640625" style="7" customWidth="1"/>
    <col min="14629" max="14629" width="45.33203125" style="7" customWidth="1"/>
    <col min="14630" max="14630" width="35.6640625" style="7" customWidth="1"/>
    <col min="14631" max="14631" width="15.5" style="7" customWidth="1"/>
    <col min="14632" max="14632" width="30.5" style="7" customWidth="1"/>
    <col min="14633" max="14634" width="10" style="7" customWidth="1"/>
    <col min="14635" max="14635" width="4" style="7" customWidth="1"/>
    <col min="14636" max="14636" width="13.83203125" style="7" customWidth="1"/>
    <col min="14637" max="14637" width="39.5" style="7" customWidth="1"/>
    <col min="14638" max="14639" width="13.5" style="7" customWidth="1"/>
    <col min="14640" max="14640" width="14" style="7" customWidth="1"/>
    <col min="14641" max="14641" width="12.5" style="7" customWidth="1"/>
    <col min="14642" max="14642" width="14.33203125" style="7" customWidth="1"/>
    <col min="14643" max="14643" width="13.6640625" style="7" customWidth="1"/>
    <col min="14644" max="14644" width="12.5" style="7" customWidth="1"/>
    <col min="14645" max="14645" width="14" style="7" customWidth="1"/>
    <col min="14646" max="14647" width="13" style="7" customWidth="1"/>
    <col min="14648" max="14648" width="15.33203125" style="7" customWidth="1"/>
    <col min="14649" max="14649" width="12.83203125" style="7" customWidth="1"/>
    <col min="14650" max="14650" width="3.83203125" style="7" customWidth="1"/>
    <col min="14651" max="14651" width="15.6640625" style="7" customWidth="1"/>
    <col min="14652" max="14652" width="10.1640625" style="7" customWidth="1"/>
    <col min="14653" max="14653" width="53.6640625" style="7" customWidth="1"/>
    <col min="14654" max="14654" width="32.83203125" style="7" customWidth="1"/>
    <col min="14655" max="14655" width="21.5" style="7" customWidth="1"/>
    <col min="14656" max="14882" width="9.1640625" style="7" bestFit="1" customWidth="1"/>
    <col min="14883" max="14883" width="4" style="7" customWidth="1"/>
    <col min="14884" max="14884" width="16.6640625" style="7" customWidth="1"/>
    <col min="14885" max="14885" width="45.33203125" style="7" customWidth="1"/>
    <col min="14886" max="14886" width="35.6640625" style="7" customWidth="1"/>
    <col min="14887" max="14887" width="15.5" style="7" customWidth="1"/>
    <col min="14888" max="14888" width="30.5" style="7" customWidth="1"/>
    <col min="14889" max="14890" width="10" style="7" customWidth="1"/>
    <col min="14891" max="14891" width="4" style="7" customWidth="1"/>
    <col min="14892" max="14892" width="13.83203125" style="7" customWidth="1"/>
    <col min="14893" max="14893" width="39.5" style="7" customWidth="1"/>
    <col min="14894" max="14895" width="13.5" style="7" customWidth="1"/>
    <col min="14896" max="14896" width="14" style="7" customWidth="1"/>
    <col min="14897" max="14897" width="12.5" style="7" customWidth="1"/>
    <col min="14898" max="14898" width="14.33203125" style="7" customWidth="1"/>
    <col min="14899" max="14899" width="13.6640625" style="7" customWidth="1"/>
    <col min="14900" max="14900" width="12.5" style="7" customWidth="1"/>
    <col min="14901" max="14901" width="14" style="7" customWidth="1"/>
    <col min="14902" max="14903" width="13" style="7" customWidth="1"/>
    <col min="14904" max="14904" width="15.33203125" style="7" customWidth="1"/>
    <col min="14905" max="14905" width="12.83203125" style="7" customWidth="1"/>
    <col min="14906" max="14906" width="3.83203125" style="7" customWidth="1"/>
    <col min="14907" max="14907" width="15.6640625" style="7" customWidth="1"/>
    <col min="14908" max="14908" width="10.1640625" style="7" customWidth="1"/>
    <col min="14909" max="14909" width="53.6640625" style="7" customWidth="1"/>
    <col min="14910" max="14910" width="32.83203125" style="7" customWidth="1"/>
    <col min="14911" max="14911" width="21.5" style="7" customWidth="1"/>
    <col min="14912" max="15138" width="9.1640625" style="7" bestFit="1" customWidth="1"/>
    <col min="15139" max="15139" width="4" style="7" customWidth="1"/>
    <col min="15140" max="15140" width="16.6640625" style="7" customWidth="1"/>
    <col min="15141" max="15141" width="45.33203125" style="7" customWidth="1"/>
    <col min="15142" max="15142" width="35.6640625" style="7" customWidth="1"/>
    <col min="15143" max="15143" width="15.5" style="7" customWidth="1"/>
    <col min="15144" max="15144" width="30.5" style="7" customWidth="1"/>
    <col min="15145" max="15146" width="10" style="7" customWidth="1"/>
    <col min="15147" max="15147" width="4" style="7" customWidth="1"/>
    <col min="15148" max="15148" width="13.83203125" style="7" customWidth="1"/>
    <col min="15149" max="15149" width="39.5" style="7" customWidth="1"/>
    <col min="15150" max="15151" width="13.5" style="7" customWidth="1"/>
    <col min="15152" max="15152" width="14" style="7" customWidth="1"/>
    <col min="15153" max="15153" width="12.5" style="7" customWidth="1"/>
    <col min="15154" max="15154" width="14.33203125" style="7" customWidth="1"/>
    <col min="15155" max="15155" width="13.6640625" style="7" customWidth="1"/>
    <col min="15156" max="15156" width="12.5" style="7" customWidth="1"/>
    <col min="15157" max="15157" width="14" style="7" customWidth="1"/>
    <col min="15158" max="15159" width="13" style="7" customWidth="1"/>
    <col min="15160" max="15160" width="15.33203125" style="7" customWidth="1"/>
    <col min="15161" max="15161" width="12.83203125" style="7" customWidth="1"/>
    <col min="15162" max="15162" width="3.83203125" style="7" customWidth="1"/>
    <col min="15163" max="15163" width="15.6640625" style="7" customWidth="1"/>
    <col min="15164" max="15164" width="10.1640625" style="7" customWidth="1"/>
    <col min="15165" max="15165" width="53.6640625" style="7" customWidth="1"/>
    <col min="15166" max="15166" width="32.83203125" style="7" customWidth="1"/>
    <col min="15167" max="15167" width="21.5" style="7" customWidth="1"/>
    <col min="15168" max="15394" width="9.1640625" style="7" bestFit="1" customWidth="1"/>
    <col min="15395" max="15395" width="4" style="7" customWidth="1"/>
    <col min="15396" max="15396" width="16.6640625" style="7" customWidth="1"/>
    <col min="15397" max="15397" width="45.33203125" style="7" customWidth="1"/>
    <col min="15398" max="15398" width="35.6640625" style="7" customWidth="1"/>
    <col min="15399" max="15399" width="15.5" style="7" customWidth="1"/>
    <col min="15400" max="15400" width="30.5" style="7" customWidth="1"/>
    <col min="15401" max="15402" width="10" style="7" customWidth="1"/>
    <col min="15403" max="15403" width="4" style="7" customWidth="1"/>
    <col min="15404" max="15404" width="13.83203125" style="7" customWidth="1"/>
    <col min="15405" max="15405" width="39.5" style="7" customWidth="1"/>
    <col min="15406" max="15407" width="13.5" style="7" customWidth="1"/>
    <col min="15408" max="15408" width="14" style="7" customWidth="1"/>
    <col min="15409" max="15409" width="12.5" style="7" customWidth="1"/>
    <col min="15410" max="15410" width="14.33203125" style="7" customWidth="1"/>
    <col min="15411" max="15411" width="13.6640625" style="7" customWidth="1"/>
    <col min="15412" max="15412" width="12.5" style="7" customWidth="1"/>
    <col min="15413" max="15413" width="14" style="7" customWidth="1"/>
    <col min="15414" max="15415" width="13" style="7" customWidth="1"/>
    <col min="15416" max="15416" width="15.33203125" style="7" customWidth="1"/>
    <col min="15417" max="15417" width="12.83203125" style="7" customWidth="1"/>
    <col min="15418" max="15418" width="3.83203125" style="7" customWidth="1"/>
    <col min="15419" max="15419" width="15.6640625" style="7" customWidth="1"/>
    <col min="15420" max="15420" width="10.1640625" style="7" customWidth="1"/>
    <col min="15421" max="15421" width="53.6640625" style="7" customWidth="1"/>
    <col min="15422" max="15422" width="32.83203125" style="7" customWidth="1"/>
    <col min="15423" max="15423" width="21.5" style="7" customWidth="1"/>
    <col min="15424" max="15650" width="9.1640625" style="7" bestFit="1" customWidth="1"/>
    <col min="15651" max="15651" width="4" style="7" customWidth="1"/>
    <col min="15652" max="15652" width="16.6640625" style="7" customWidth="1"/>
    <col min="15653" max="15653" width="45.33203125" style="7" customWidth="1"/>
    <col min="15654" max="15654" width="35.6640625" style="7" customWidth="1"/>
    <col min="15655" max="15655" width="15.5" style="7" customWidth="1"/>
    <col min="15656" max="15656" width="30.5" style="7" customWidth="1"/>
    <col min="15657" max="15658" width="10" style="7" customWidth="1"/>
    <col min="15659" max="15659" width="4" style="7" customWidth="1"/>
    <col min="15660" max="15660" width="13.83203125" style="7" customWidth="1"/>
    <col min="15661" max="15661" width="39.5" style="7" customWidth="1"/>
    <col min="15662" max="15663" width="13.5" style="7" customWidth="1"/>
    <col min="15664" max="15664" width="14" style="7" customWidth="1"/>
    <col min="15665" max="15665" width="12.5" style="7" customWidth="1"/>
    <col min="15666" max="15666" width="14.33203125" style="7" customWidth="1"/>
    <col min="15667" max="15667" width="13.6640625" style="7" customWidth="1"/>
    <col min="15668" max="15668" width="12.5" style="7" customWidth="1"/>
    <col min="15669" max="15669" width="14" style="7" customWidth="1"/>
    <col min="15670" max="15671" width="13" style="7" customWidth="1"/>
    <col min="15672" max="15672" width="15.33203125" style="7" customWidth="1"/>
    <col min="15673" max="15673" width="12.83203125" style="7" customWidth="1"/>
    <col min="15674" max="15674" width="3.83203125" style="7" customWidth="1"/>
    <col min="15675" max="15675" width="15.6640625" style="7" customWidth="1"/>
    <col min="15676" max="15676" width="10.1640625" style="7" customWidth="1"/>
    <col min="15677" max="15677" width="53.6640625" style="7" customWidth="1"/>
    <col min="15678" max="15678" width="32.83203125" style="7" customWidth="1"/>
    <col min="15679" max="15679" width="21.5" style="7" customWidth="1"/>
    <col min="15680" max="15906" width="9.1640625" style="7" bestFit="1" customWidth="1"/>
    <col min="15907" max="15907" width="4" style="7" customWidth="1"/>
    <col min="15908" max="15908" width="16.6640625" style="7" customWidth="1"/>
    <col min="15909" max="15909" width="45.33203125" style="7" customWidth="1"/>
    <col min="15910" max="15910" width="35.6640625" style="7" customWidth="1"/>
    <col min="15911" max="15911" width="15.5" style="7" customWidth="1"/>
    <col min="15912" max="15912" width="30.5" style="7" customWidth="1"/>
    <col min="15913" max="15914" width="10" style="7" customWidth="1"/>
    <col min="15915" max="15915" width="4" style="7" customWidth="1"/>
    <col min="15916" max="15916" width="13.83203125" style="7" customWidth="1"/>
    <col min="15917" max="15917" width="39.5" style="7" customWidth="1"/>
    <col min="15918" max="15919" width="13.5" style="7" customWidth="1"/>
    <col min="15920" max="15920" width="14" style="7" customWidth="1"/>
    <col min="15921" max="15921" width="12.5" style="7" customWidth="1"/>
    <col min="15922" max="15922" width="14.33203125" style="7" customWidth="1"/>
    <col min="15923" max="15923" width="13.6640625" style="7" customWidth="1"/>
    <col min="15924" max="15924" width="12.5" style="7" customWidth="1"/>
    <col min="15925" max="15925" width="14" style="7" customWidth="1"/>
    <col min="15926" max="15927" width="13" style="7" customWidth="1"/>
    <col min="15928" max="15928" width="15.33203125" style="7" customWidth="1"/>
    <col min="15929" max="15929" width="12.83203125" style="7" customWidth="1"/>
    <col min="15930" max="15930" width="3.83203125" style="7" customWidth="1"/>
    <col min="15931" max="15931" width="15.6640625" style="7" customWidth="1"/>
    <col min="15932" max="15932" width="10.1640625" style="7" customWidth="1"/>
    <col min="15933" max="15933" width="53.6640625" style="7" customWidth="1"/>
    <col min="15934" max="15934" width="32.83203125" style="7" customWidth="1"/>
    <col min="15935" max="15935" width="21.5" style="7" customWidth="1"/>
    <col min="15936" max="16162" width="9.1640625" style="7" bestFit="1" customWidth="1"/>
    <col min="16163" max="16163" width="4" style="7" customWidth="1"/>
    <col min="16164" max="16164" width="16.6640625" style="7" customWidth="1"/>
    <col min="16165" max="16165" width="45.33203125" style="7" customWidth="1"/>
    <col min="16166" max="16166" width="35.6640625" style="7" customWidth="1"/>
    <col min="16167" max="16167" width="15.5" style="7" customWidth="1"/>
    <col min="16168" max="16168" width="30.5" style="7" customWidth="1"/>
    <col min="16169" max="16170" width="10" style="7" customWidth="1"/>
    <col min="16171" max="16171" width="4" style="7" customWidth="1"/>
    <col min="16172" max="16172" width="13.83203125" style="7" customWidth="1"/>
    <col min="16173" max="16173" width="39.5" style="7" customWidth="1"/>
    <col min="16174" max="16175" width="13.5" style="7" customWidth="1"/>
    <col min="16176" max="16176" width="14" style="7" customWidth="1"/>
    <col min="16177" max="16177" width="12.5" style="7" customWidth="1"/>
    <col min="16178" max="16178" width="14.33203125" style="7" customWidth="1"/>
    <col min="16179" max="16179" width="13.6640625" style="7" customWidth="1"/>
    <col min="16180" max="16180" width="12.5" style="7" customWidth="1"/>
    <col min="16181" max="16181" width="14" style="7" customWidth="1"/>
    <col min="16182" max="16183" width="13" style="7" customWidth="1"/>
    <col min="16184" max="16184" width="15.33203125" style="7" customWidth="1"/>
    <col min="16185" max="16185" width="12.83203125" style="7" customWidth="1"/>
    <col min="16186" max="16186" width="3.83203125" style="7" customWidth="1"/>
    <col min="16187" max="16187" width="15.6640625" style="7" customWidth="1"/>
    <col min="16188" max="16188" width="10.1640625" style="7" customWidth="1"/>
    <col min="16189" max="16189" width="53.6640625" style="7" customWidth="1"/>
    <col min="16190" max="16190" width="32.83203125" style="7" customWidth="1"/>
    <col min="16191" max="16191" width="21.5" style="7" customWidth="1"/>
    <col min="16192" max="16384" width="11.5" style="7"/>
  </cols>
  <sheetData>
    <row r="1" spans="1:351" s="78" customFormat="1" ht="25.5" customHeight="1" x14ac:dyDescent="0.2">
      <c r="A1" s="497"/>
      <c r="B1" s="498"/>
      <c r="C1" s="499"/>
      <c r="D1" s="952" t="s">
        <v>380</v>
      </c>
      <c r="E1" s="539"/>
      <c r="F1" s="539"/>
      <c r="G1" s="539"/>
      <c r="H1" s="539"/>
      <c r="I1" s="539"/>
      <c r="J1" s="539"/>
      <c r="K1" s="539"/>
      <c r="L1" s="539"/>
      <c r="M1" s="539"/>
      <c r="N1" s="539"/>
      <c r="O1" s="539"/>
      <c r="P1" s="539"/>
      <c r="Q1" s="539"/>
      <c r="R1" s="539"/>
      <c r="S1" s="539"/>
      <c r="T1" s="539"/>
      <c r="U1" s="539"/>
      <c r="V1" s="539"/>
      <c r="W1" s="539"/>
      <c r="X1" s="539"/>
      <c r="Y1" s="539"/>
      <c r="Z1" s="539"/>
      <c r="AA1" s="539"/>
      <c r="AB1" s="539"/>
      <c r="AC1" s="539"/>
      <c r="AD1" s="539"/>
      <c r="AE1" s="539"/>
      <c r="AF1" s="539"/>
      <c r="AG1" s="539"/>
      <c r="AH1" s="539"/>
      <c r="AI1" s="539"/>
      <c r="AJ1" s="539"/>
      <c r="AK1" s="539"/>
      <c r="AL1" s="539"/>
      <c r="AM1" s="539"/>
      <c r="AN1" s="539"/>
      <c r="AO1" s="539"/>
      <c r="AP1" s="539"/>
      <c r="AQ1" s="539"/>
      <c r="AR1" s="539"/>
      <c r="AS1" s="539"/>
      <c r="AT1" s="539"/>
      <c r="AU1" s="539"/>
      <c r="AV1" s="539"/>
      <c r="AW1" s="539"/>
      <c r="AX1" s="539"/>
      <c r="AY1" s="539"/>
      <c r="AZ1" s="539"/>
      <c r="BA1" s="539"/>
      <c r="BB1" s="539"/>
      <c r="BC1" s="539"/>
      <c r="BD1" s="539"/>
      <c r="BE1" s="539"/>
      <c r="BF1" s="539"/>
      <c r="BG1" s="539"/>
      <c r="BH1" s="539"/>
      <c r="BI1" s="539"/>
      <c r="BJ1" s="539"/>
      <c r="BK1" s="540"/>
      <c r="BL1" s="535" t="s">
        <v>117</v>
      </c>
      <c r="BM1" s="508"/>
      <c r="BN1" s="324"/>
      <c r="BO1" s="229"/>
      <c r="BP1" s="229"/>
      <c r="BQ1" s="229"/>
      <c r="BR1" s="556"/>
      <c r="BS1" s="556"/>
      <c r="BT1" s="556"/>
      <c r="BU1" s="556"/>
      <c r="BV1" s="556"/>
    </row>
    <row r="2" spans="1:351" s="78" customFormat="1" ht="25.5" customHeight="1" x14ac:dyDescent="0.2">
      <c r="A2" s="500"/>
      <c r="B2" s="426"/>
      <c r="C2" s="501"/>
      <c r="D2" s="541"/>
      <c r="E2" s="542"/>
      <c r="F2" s="542"/>
      <c r="G2" s="542"/>
      <c r="H2" s="542"/>
      <c r="I2" s="542"/>
      <c r="J2" s="542"/>
      <c r="K2" s="542"/>
      <c r="L2" s="542"/>
      <c r="M2" s="542"/>
      <c r="N2" s="542"/>
      <c r="O2" s="542"/>
      <c r="P2" s="542"/>
      <c r="Q2" s="542"/>
      <c r="R2" s="542"/>
      <c r="S2" s="542"/>
      <c r="T2" s="542"/>
      <c r="U2" s="542"/>
      <c r="V2" s="542"/>
      <c r="W2" s="542"/>
      <c r="X2" s="542"/>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3"/>
      <c r="BL2" s="535" t="s">
        <v>20</v>
      </c>
      <c r="BM2" s="508"/>
      <c r="BN2" s="324"/>
      <c r="BO2" s="229"/>
      <c r="BP2" s="229"/>
      <c r="BQ2" s="229"/>
      <c r="BR2" s="556"/>
      <c r="BS2" s="556"/>
      <c r="BT2" s="556"/>
      <c r="BU2" s="556"/>
      <c r="BV2" s="556"/>
    </row>
    <row r="3" spans="1:351" s="78" customFormat="1" ht="25.5" customHeight="1" x14ac:dyDescent="0.2">
      <c r="A3" s="536"/>
      <c r="B3" s="537"/>
      <c r="C3" s="538"/>
      <c r="D3" s="544"/>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545"/>
      <c r="AL3" s="545"/>
      <c r="AM3" s="545"/>
      <c r="AN3" s="545"/>
      <c r="AO3" s="545"/>
      <c r="AP3" s="545"/>
      <c r="AQ3" s="545"/>
      <c r="AR3" s="545"/>
      <c r="AS3" s="545"/>
      <c r="AT3" s="545"/>
      <c r="AU3" s="545"/>
      <c r="AV3" s="545"/>
      <c r="AW3" s="545"/>
      <c r="AX3" s="545"/>
      <c r="AY3" s="545"/>
      <c r="AZ3" s="545"/>
      <c r="BA3" s="545"/>
      <c r="BB3" s="545"/>
      <c r="BC3" s="545"/>
      <c r="BD3" s="545"/>
      <c r="BE3" s="545"/>
      <c r="BF3" s="545"/>
      <c r="BG3" s="545"/>
      <c r="BH3" s="545"/>
      <c r="BI3" s="545"/>
      <c r="BJ3" s="545"/>
      <c r="BK3" s="546"/>
      <c r="BL3" s="554" t="s">
        <v>21</v>
      </c>
      <c r="BM3" s="554"/>
      <c r="BN3" s="325"/>
      <c r="BO3" s="230"/>
      <c r="BP3" s="230"/>
      <c r="BQ3" s="230"/>
      <c r="BR3" s="556"/>
      <c r="BS3" s="556"/>
      <c r="BT3" s="556"/>
      <c r="BU3" s="556"/>
      <c r="BV3" s="556"/>
    </row>
    <row r="4" spans="1:351"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1"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2"/>
      <c r="AN5" s="402"/>
      <c r="AO5" s="402"/>
      <c r="AP5" s="402"/>
      <c r="AQ5" s="402"/>
      <c r="AR5" s="402"/>
      <c r="AS5" s="402"/>
      <c r="AT5" s="402"/>
      <c r="AU5" s="402"/>
      <c r="AV5" s="402"/>
      <c r="AW5" s="402"/>
      <c r="AX5" s="402"/>
      <c r="AY5" s="402"/>
      <c r="AZ5" s="402"/>
      <c r="BA5" s="401"/>
      <c r="BB5" s="401"/>
      <c r="BC5" s="401"/>
      <c r="BD5" s="401"/>
      <c r="BE5" s="401"/>
      <c r="BF5" s="401"/>
      <c r="BG5" s="401"/>
      <c r="BH5" s="401"/>
      <c r="BI5" s="401"/>
      <c r="BJ5" s="401"/>
      <c r="BK5" s="401"/>
      <c r="BL5" s="401"/>
      <c r="BM5" s="507"/>
      <c r="BN5" s="475"/>
      <c r="BO5" s="476"/>
      <c r="BP5" s="476"/>
      <c r="BQ5" s="477"/>
      <c r="BR5" s="946"/>
      <c r="BS5" s="946"/>
      <c r="BT5" s="946"/>
      <c r="BU5" s="946"/>
      <c r="BV5" s="946"/>
      <c r="MD5" s="78" t="s">
        <v>28</v>
      </c>
      <c r="MF5" s="78" t="s">
        <v>29</v>
      </c>
      <c r="ML5" s="80" t="s">
        <v>30</v>
      </c>
      <c r="MM5" s="80" t="s">
        <v>31</v>
      </c>
    </row>
    <row r="6" spans="1:351"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511" t="s">
        <v>43</v>
      </c>
      <c r="AM6" s="555" t="s">
        <v>44</v>
      </c>
      <c r="AN6" s="555"/>
      <c r="AO6" s="555"/>
      <c r="AP6" s="555"/>
      <c r="AQ6" s="555"/>
      <c r="AR6" s="555"/>
      <c r="AS6" s="555"/>
      <c r="AT6" s="555"/>
      <c r="AU6" s="555"/>
      <c r="AV6" s="555"/>
      <c r="AW6" s="555"/>
      <c r="AX6" s="555"/>
      <c r="AY6" s="555"/>
      <c r="AZ6" s="555"/>
      <c r="BA6" s="406"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D6" s="80" t="s">
        <v>54</v>
      </c>
      <c r="MF6" s="78" t="s">
        <v>55</v>
      </c>
      <c r="MG6" s="78" t="s">
        <v>56</v>
      </c>
      <c r="MH6" s="78" t="s">
        <v>57</v>
      </c>
      <c r="MI6" s="78" t="s">
        <v>58</v>
      </c>
      <c r="MJ6" s="78" t="s">
        <v>59</v>
      </c>
      <c r="MK6" s="78" t="s">
        <v>60</v>
      </c>
      <c r="ML6" s="80" t="s">
        <v>61</v>
      </c>
    </row>
    <row r="7" spans="1:351"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512"/>
      <c r="AM7" s="451" t="s">
        <v>55</v>
      </c>
      <c r="AN7" s="451"/>
      <c r="AO7" s="451" t="s">
        <v>65</v>
      </c>
      <c r="AP7" s="451"/>
      <c r="AQ7" s="451" t="s">
        <v>56</v>
      </c>
      <c r="AR7" s="451"/>
      <c r="AS7" s="451" t="s">
        <v>66</v>
      </c>
      <c r="AT7" s="451"/>
      <c r="AU7" s="451" t="s">
        <v>67</v>
      </c>
      <c r="AV7" s="451"/>
      <c r="AW7" s="451" t="s">
        <v>68</v>
      </c>
      <c r="AX7" s="451"/>
      <c r="AY7" s="451" t="s">
        <v>69</v>
      </c>
      <c r="AZ7" s="451"/>
      <c r="BA7" s="408"/>
      <c r="BB7" s="510"/>
      <c r="BC7" s="512"/>
      <c r="BD7" s="513"/>
      <c r="BE7" s="512"/>
      <c r="BF7" s="523"/>
      <c r="BG7" s="513"/>
      <c r="BH7" s="512"/>
      <c r="BI7" s="513"/>
      <c r="BJ7" s="512"/>
      <c r="BK7" s="513"/>
      <c r="BL7" s="520"/>
      <c r="BM7" s="521"/>
      <c r="BN7" s="418"/>
      <c r="BO7" s="418"/>
      <c r="BP7" s="418"/>
      <c r="BQ7" s="559"/>
      <c r="BR7" s="947"/>
      <c r="BS7" s="947"/>
      <c r="BT7" s="947"/>
      <c r="BU7" s="947"/>
      <c r="BV7" s="948"/>
      <c r="MD7" s="80" t="s">
        <v>70</v>
      </c>
      <c r="MF7" s="78" t="s">
        <v>71</v>
      </c>
      <c r="MG7" s="81" t="s">
        <v>72</v>
      </c>
      <c r="MH7" s="81" t="s">
        <v>73</v>
      </c>
      <c r="MI7" s="81" t="s">
        <v>74</v>
      </c>
      <c r="MJ7" s="81" t="s">
        <v>75</v>
      </c>
      <c r="MK7" s="81" t="s">
        <v>76</v>
      </c>
    </row>
    <row r="8" spans="1:351" s="8" customFormat="1" ht="90" x14ac:dyDescent="0.2">
      <c r="A8" s="549">
        <v>1</v>
      </c>
      <c r="B8" s="530" t="s">
        <v>118</v>
      </c>
      <c r="C8" s="530" t="s">
        <v>119</v>
      </c>
      <c r="D8" s="360" t="s">
        <v>120</v>
      </c>
      <c r="E8" s="530" t="s">
        <v>121</v>
      </c>
      <c r="F8" s="530" t="s">
        <v>80</v>
      </c>
      <c r="G8" s="530" t="s">
        <v>122</v>
      </c>
      <c r="H8" s="530" t="s">
        <v>61</v>
      </c>
      <c r="I8" s="530"/>
      <c r="J8" s="530"/>
      <c r="K8" s="530"/>
      <c r="L8" s="530"/>
      <c r="M8" s="552">
        <f>IF(L8="X",5,IF(K8="X",4,IF(J8="X",3,IF(I8="X",2,IF(H8="X",1,"0")))))</f>
        <v>1</v>
      </c>
      <c r="N8" s="547" t="str">
        <f>IF(M8=1,"RARA VEZ",IF(M8=2,"IMPROBABLE",IF(M8=3,"POSIBLE",IF(M8=4,"PROBABLE",IF(M8=5,"CASI SIEMPRE","")))))</f>
        <v>RARA VEZ</v>
      </c>
      <c r="O8" s="530" t="s">
        <v>61</v>
      </c>
      <c r="P8" s="530" t="s">
        <v>61</v>
      </c>
      <c r="Q8" s="530" t="s">
        <v>61</v>
      </c>
      <c r="R8" s="530"/>
      <c r="S8" s="530" t="s">
        <v>61</v>
      </c>
      <c r="T8" s="530" t="s">
        <v>61</v>
      </c>
      <c r="U8" s="530" t="s">
        <v>61</v>
      </c>
      <c r="V8" s="530"/>
      <c r="W8" s="530" t="s">
        <v>61</v>
      </c>
      <c r="X8" s="530" t="s">
        <v>61</v>
      </c>
      <c r="Y8" s="530" t="s">
        <v>61</v>
      </c>
      <c r="Z8" s="530" t="s">
        <v>61</v>
      </c>
      <c r="AA8" s="530" t="s">
        <v>61</v>
      </c>
      <c r="AB8" s="530"/>
      <c r="AC8" s="530"/>
      <c r="AD8" s="530"/>
      <c r="AE8" s="530"/>
      <c r="AF8" s="530"/>
      <c r="AG8" s="530"/>
      <c r="AH8" s="531">
        <f>COUNTIF(O8:AG8,"X")</f>
        <v>11</v>
      </c>
      <c r="AI8" s="547" t="str">
        <f>IF(AH8=0,"",(IF(AH8&gt;11,"CATASTRÓFICO",IF(AH8&lt;=5,"MODERADO",IF(12&gt;AH8&gt;5,"MAYOR","")))))</f>
        <v>MAYOR</v>
      </c>
      <c r="AJ8" s="548">
        <f>IF(AI8="CATASTRÓFICO",5*M8,IF(AI8="MAYOR",4*M8,IF(AI8="MODERADO",3*M8,0)))</f>
        <v>4</v>
      </c>
      <c r="AK8" s="534" t="str">
        <f>IF(AJ8=0,"",IF(AJ8="MAYOR","EXTREMO",IF(AI8="CASI SIEMPRE","EXTREMO",IF(AI8="CATASTRÓFICO","EXTREMO",IF(AJ8="12M","EXTREMO",IF(AJ8=4,"ALTO",IF(AJ8=8,"ALTO",IF(AJ8=9,"ALTO",IF(AJ8=6,"MODERADO",IF(AJ8=3,"MODERADO",IF(AJ8=12,IF(AI8="MODERADO","ALTO","EXTREMO"),"EXTREMO")))))))))))</f>
        <v>ALTO</v>
      </c>
      <c r="AL8" s="361" t="s">
        <v>123</v>
      </c>
      <c r="AM8" s="354" t="s">
        <v>71</v>
      </c>
      <c r="AN8" s="362">
        <f t="shared" ref="AN8:AN11" si="0">IF(ISBLANK(AM8),"",IF(AM8="Asignado",15,"0"))</f>
        <v>15</v>
      </c>
      <c r="AO8" s="354" t="s">
        <v>84</v>
      </c>
      <c r="AP8" s="362">
        <f t="shared" ref="AP8:AP11" si="1">IF(ISBLANK(AO8),"",IF(AO8="Adecuado",15,"0"))</f>
        <v>15</v>
      </c>
      <c r="AQ8" s="354" t="s">
        <v>72</v>
      </c>
      <c r="AR8" s="362">
        <f t="shared" ref="AR8:AR11" si="2">IF(ISBLANK(AQ8),"",IF(AQ8="Oportuna",15,"0"))</f>
        <v>15</v>
      </c>
      <c r="AS8" s="354" t="s">
        <v>73</v>
      </c>
      <c r="AT8" s="362">
        <f t="shared" ref="AT8:AT11" si="3">IF(ISBLANK(AS8),"",IF(AS8="Prevenir",15,IF(AS8="Detectar",10,"0")))</f>
        <v>15</v>
      </c>
      <c r="AU8" s="354" t="s">
        <v>74</v>
      </c>
      <c r="AV8" s="362">
        <f t="shared" ref="AV8:AV11" si="4">IF(ISBLANK(AU8),"",IF(AU8="Confiable",15,"0"))</f>
        <v>15</v>
      </c>
      <c r="AW8" s="354" t="s">
        <v>76</v>
      </c>
      <c r="AX8" s="362">
        <f t="shared" ref="AX8:AX11" si="5">IF(ISBLANK(AW8),"",IF(AW8="Completa",10,IF(AW8="Incompleta",5,"0")))</f>
        <v>10</v>
      </c>
      <c r="AY8" s="363" t="s">
        <v>75</v>
      </c>
      <c r="AZ8" s="362">
        <f t="shared" ref="AZ8:AZ11" si="6">IF(ISBLANK(AY8),"",IF(AY8="Se Investigan y Resuelven Oportunamente",15,"0"))</f>
        <v>15</v>
      </c>
      <c r="BA8" s="364" t="str">
        <f t="shared" ref="BA8:BA11" si="7">IF(BB8=0,"",IF(BB8&lt;86,"Débil",(IF(BB8&gt;=96,"Fuerte","Moderado"))))</f>
        <v>Fuerte</v>
      </c>
      <c r="BB8" s="364">
        <f t="shared" ref="BB8:BB11" si="8">SUM(AZ8,AX8,AV8,AT8,AR8,AP8,AN8)</f>
        <v>100</v>
      </c>
      <c r="BC8" s="365" t="s">
        <v>54</v>
      </c>
      <c r="BD8" s="364" t="str">
        <f>IF(ISBLANK(BC8),"",(IF(BC8="El control no se ejecuta por parte del responsable","Débil",(IF(BC8="El control se ejecuta de manera consistente por parte del responsable","Fuerte","Moderado")))))</f>
        <v>Fuerte</v>
      </c>
      <c r="BE8" s="364" t="str">
        <f>IF(BA8="","",(IF(BD8="Débil","Débil",IF(BD8="Moderado","Moderado",IF(BA8="Débil","Débil","Fuerte")))))</f>
        <v>Fuerte</v>
      </c>
      <c r="BF8" s="364">
        <f>IF(BD8="","",(IF(BD8="Fuerte",2,IF(BD8="Moderado",1,0))))</f>
        <v>2</v>
      </c>
      <c r="BG8" s="528">
        <f>IFERROR(ROUND(AVERAGE(BF8:BF9),0),0)</f>
        <v>2</v>
      </c>
      <c r="BH8" s="528">
        <f>IF(BI8="CASI SIEMPRE",5,IF(BI8="PROBABLE",4,IF(BI8="POSIBLE",3,IF(BI8="IMPROBABLE",2,IF(BI8="RARA VEZ",1,0)))))</f>
        <v>1</v>
      </c>
      <c r="BI8" s="531" t="str">
        <f>IF(BG8=2,IF(N8="CASI SIEMPRE","POSIBLE",IF(N8="PROBABLE","IMPROBABLE","RARA VEZ")),IF(BG8=1,IF(N8="CASI SEGURO","PROBABLE",IF(N8="PROBABLE","POSIBLE",IF(N8="POSIBLE","IMPROBABLE","RARA VEZ"))),IF(BG8=0,N8,0)))</f>
        <v>RARA VEZ</v>
      </c>
      <c r="BJ8" s="528">
        <f>IF(BK8="CATASTRÓFICO",5,IF(BK8="MAYOR",4,IF(BK8="MODERADO",3,0)))</f>
        <v>4</v>
      </c>
      <c r="BK8" s="532" t="str">
        <f>AI8</f>
        <v>MAYOR</v>
      </c>
      <c r="BL8" s="533">
        <f>IF(BJ8*BH8=12,IF(BI8="PROBABLE","12A","12M"),BH8*BJ8)</f>
        <v>4</v>
      </c>
      <c r="BM8" s="534" t="str">
        <f>IF(BL8=0,"",IF(BI8="CASI SIEMPRE","EXTREMO",IF(BK8="CATASTRÓFICO","EXTREMO",IF(BL8="12M","EXTREMO",IF(BL8="12A","ALTO",IF(BL8=4,"ALTO",IF(BL8=8,"ALTO",IF(BL8=9,"ALTO",IF(BL8=6,"MODERADO",IF(BL8=3,"MODERADO","EXTREMO"))))))))))</f>
        <v>ALTO</v>
      </c>
      <c r="BN8" s="360"/>
      <c r="BO8" s="366"/>
      <c r="BP8" s="367"/>
      <c r="BQ8" s="368"/>
      <c r="BR8" s="358">
        <v>0</v>
      </c>
      <c r="BS8" s="358">
        <v>0</v>
      </c>
      <c r="BT8" s="358">
        <v>0</v>
      </c>
      <c r="BU8" s="358">
        <v>0</v>
      </c>
      <c r="BV8" s="356"/>
      <c r="MD8" s="8" t="s">
        <v>85</v>
      </c>
      <c r="MF8" s="75" t="s">
        <v>86</v>
      </c>
      <c r="MG8" s="8" t="s">
        <v>87</v>
      </c>
      <c r="MH8" s="8" t="s">
        <v>88</v>
      </c>
      <c r="MI8" s="8" t="s">
        <v>89</v>
      </c>
      <c r="MJ8" s="8" t="s">
        <v>90</v>
      </c>
      <c r="MK8" s="8" t="s">
        <v>91</v>
      </c>
    </row>
    <row r="9" spans="1:351" s="8" customFormat="1" ht="128.25" customHeight="1" x14ac:dyDescent="0.2">
      <c r="A9" s="550"/>
      <c r="B9" s="530"/>
      <c r="C9" s="530"/>
      <c r="D9" s="360" t="s">
        <v>124</v>
      </c>
      <c r="E9" s="530"/>
      <c r="F9" s="530"/>
      <c r="G9" s="530"/>
      <c r="H9" s="530"/>
      <c r="I9" s="530"/>
      <c r="J9" s="530"/>
      <c r="K9" s="530"/>
      <c r="L9" s="530"/>
      <c r="M9" s="552"/>
      <c r="N9" s="547"/>
      <c r="O9" s="530"/>
      <c r="P9" s="530"/>
      <c r="Q9" s="530"/>
      <c r="R9" s="530"/>
      <c r="S9" s="530"/>
      <c r="T9" s="530"/>
      <c r="U9" s="530"/>
      <c r="V9" s="530"/>
      <c r="W9" s="530"/>
      <c r="X9" s="530"/>
      <c r="Y9" s="530"/>
      <c r="Z9" s="530"/>
      <c r="AA9" s="530"/>
      <c r="AB9" s="530"/>
      <c r="AC9" s="530"/>
      <c r="AD9" s="530"/>
      <c r="AE9" s="530"/>
      <c r="AF9" s="530"/>
      <c r="AG9" s="530"/>
      <c r="AH9" s="531"/>
      <c r="AI9" s="547"/>
      <c r="AJ9" s="548"/>
      <c r="AK9" s="534"/>
      <c r="AL9" s="369" t="s">
        <v>125</v>
      </c>
      <c r="AM9" s="354" t="s">
        <v>71</v>
      </c>
      <c r="AN9" s="362">
        <f t="shared" ref="AN9" si="9">IF(ISBLANK(AM9),"",IF(AM9="Asignado",15,"0"))</f>
        <v>15</v>
      </c>
      <c r="AO9" s="354" t="s">
        <v>84</v>
      </c>
      <c r="AP9" s="362">
        <f t="shared" ref="AP9" si="10">IF(ISBLANK(AO9),"",IF(AO9="Adecuado",15,"0"))</f>
        <v>15</v>
      </c>
      <c r="AQ9" s="354" t="s">
        <v>72</v>
      </c>
      <c r="AR9" s="362">
        <f t="shared" ref="AR9" si="11">IF(ISBLANK(AQ9),"",IF(AQ9="Oportuna",15,"0"))</f>
        <v>15</v>
      </c>
      <c r="AS9" s="354" t="s">
        <v>73</v>
      </c>
      <c r="AT9" s="362">
        <f t="shared" ref="AT9" si="12">IF(ISBLANK(AS9),"",IF(AS9="Prevenir",15,IF(AS9="Detectar",10,"0")))</f>
        <v>15</v>
      </c>
      <c r="AU9" s="354" t="s">
        <v>74</v>
      </c>
      <c r="AV9" s="362">
        <f t="shared" ref="AV9" si="13">IF(ISBLANK(AU9),"",IF(AU9="Confiable",15,"0"))</f>
        <v>15</v>
      </c>
      <c r="AW9" s="354" t="s">
        <v>76</v>
      </c>
      <c r="AX9" s="362">
        <f t="shared" ref="AX9" si="14">IF(ISBLANK(AW9),"",IF(AW9="Completa",10,IF(AW9="Incompleta",5,"0")))</f>
        <v>10</v>
      </c>
      <c r="AY9" s="363" t="s">
        <v>75</v>
      </c>
      <c r="AZ9" s="362">
        <f t="shared" ref="AZ9" si="15">IF(ISBLANK(AY9),"",IF(AY9="Se Investigan y Resuelven Oportunamente",15,"0"))</f>
        <v>15</v>
      </c>
      <c r="BA9" s="364" t="str">
        <f t="shared" ref="BA9" si="16">IF(BB9=0,"",IF(BB9&lt;86,"Débil",(IF(BB9&gt;=96,"Fuerte","Moderado"))))</f>
        <v>Fuerte</v>
      </c>
      <c r="BB9" s="364">
        <f t="shared" ref="BB9" si="17">SUM(AZ9,AX9,AV9,AT9,AR9,AP9,AN9)</f>
        <v>100</v>
      </c>
      <c r="BC9" s="365" t="s">
        <v>54</v>
      </c>
      <c r="BD9" s="364" t="str">
        <f>IF(ISBLANK(BC9),"",(IF(BC9="El control no se ejecuta por parte del responsable","Débil",(IF(BC9="El control se ejecuta de manera consistente por parte del responsable","Fuerte","Moderado")))))</f>
        <v>Fuerte</v>
      </c>
      <c r="BE9" s="364" t="str">
        <f>IF(BA9="","",(IF(BD9="Débil","Débil",IF(BD9="Moderado","Moderado",IF(BA9="Débil","Débil","Fuerte")))))</f>
        <v>Fuerte</v>
      </c>
      <c r="BF9" s="364">
        <f>IF(BD9="","",(IF(BD9="Fuerte",2,IF(BD9="Moderado",1,0))))</f>
        <v>2</v>
      </c>
      <c r="BG9" s="528"/>
      <c r="BH9" s="528"/>
      <c r="BI9" s="531"/>
      <c r="BJ9" s="528"/>
      <c r="BK9" s="532"/>
      <c r="BL9" s="533"/>
      <c r="BM9" s="534"/>
      <c r="BN9" s="354"/>
      <c r="BO9" s="366"/>
      <c r="BP9" s="354"/>
      <c r="BQ9" s="368"/>
      <c r="BR9" s="358">
        <v>0</v>
      </c>
      <c r="BS9" s="358">
        <v>0</v>
      </c>
      <c r="BT9" s="358">
        <v>0</v>
      </c>
      <c r="BU9" s="358">
        <v>0</v>
      </c>
      <c r="BV9" s="356"/>
      <c r="MF9" s="75"/>
    </row>
    <row r="10" spans="1:351" s="8" customFormat="1" ht="90" x14ac:dyDescent="0.2">
      <c r="A10" s="550">
        <v>2</v>
      </c>
      <c r="B10" s="530"/>
      <c r="C10" s="530"/>
      <c r="D10" s="355" t="s">
        <v>126</v>
      </c>
      <c r="E10" s="553" t="s">
        <v>127</v>
      </c>
      <c r="F10" s="530" t="s">
        <v>80</v>
      </c>
      <c r="G10" s="530" t="s">
        <v>122</v>
      </c>
      <c r="H10" s="530" t="s">
        <v>61</v>
      </c>
      <c r="I10" s="530"/>
      <c r="J10" s="530"/>
      <c r="K10" s="530"/>
      <c r="L10" s="530"/>
      <c r="M10" s="552">
        <f>IF(L10="X",5,IF(K10="X",4,IF(J10="X",3,IF(I10="X",2,IF(H10="X",1,"0")))))</f>
        <v>1</v>
      </c>
      <c r="N10" s="547" t="str">
        <f>IF(M10=1,"RARA VEZ",IF(M10=2,"IMPROBABLE",IF(M10=3,"POSIBLE",IF(M10=4,"PROBABLE",IF(M10=5,"CASI SIEMPRE","")))))</f>
        <v>RARA VEZ</v>
      </c>
      <c r="O10" s="530" t="s">
        <v>61</v>
      </c>
      <c r="P10" s="530" t="s">
        <v>61</v>
      </c>
      <c r="Q10" s="530" t="s">
        <v>61</v>
      </c>
      <c r="R10" s="530"/>
      <c r="S10" s="530" t="s">
        <v>61</v>
      </c>
      <c r="T10" s="530" t="s">
        <v>61</v>
      </c>
      <c r="U10" s="530" t="s">
        <v>61</v>
      </c>
      <c r="V10" s="530"/>
      <c r="W10" s="530" t="s">
        <v>61</v>
      </c>
      <c r="X10" s="530" t="s">
        <v>61</v>
      </c>
      <c r="Y10" s="530" t="s">
        <v>61</v>
      </c>
      <c r="Z10" s="530" t="s">
        <v>61</v>
      </c>
      <c r="AA10" s="530" t="s">
        <v>61</v>
      </c>
      <c r="AB10" s="530"/>
      <c r="AC10" s="530"/>
      <c r="AD10" s="530"/>
      <c r="AE10" s="530"/>
      <c r="AF10" s="530"/>
      <c r="AG10" s="530"/>
      <c r="AH10" s="531">
        <f>COUNTIF(O10:AG10,"X")</f>
        <v>11</v>
      </c>
      <c r="AI10" s="547" t="str">
        <f>IF(AH10=0,"",(IF(AH10&gt;11,"CATASTRÓFICO",IF(AH10&lt;=5,"MODERADO",IF(12&gt;=AH10&gt;5,"MAYOR","")))))</f>
        <v>MAYOR</v>
      </c>
      <c r="AJ10" s="548">
        <f>IF(AI10="CATASTRÓFICO",5*M10,IF(AI10="MAYOR",4*M10,IF(AI10="MODERADO",3*M10,0)))</f>
        <v>4</v>
      </c>
      <c r="AK10" s="529" t="str">
        <f t="shared" ref="AK10" si="18">IF(AJ10=0,"",IF(AJ10="MAYOR","EXTREMO",IF(AI10="CASI SIEMPRE","EXTREMO",IF(AI10="CATASTRÓFICO","EXTREMO",IF(AJ10="12M","EXTREMO",IF(AJ10=4,"ALTO",IF(AJ10=8,"ALTO",IF(AJ10=9,"ALTO",IF(AJ10=6,"MODERADO",IF(AJ10=3,"MODERADO",IF(AJ10=12,IF(AI10="MODERADO","ALTO","EXTREMO"),"EXTREMO")))))))))))</f>
        <v>ALTO</v>
      </c>
      <c r="AL10" s="248" t="s">
        <v>128</v>
      </c>
      <c r="AM10" s="354" t="s">
        <v>71</v>
      </c>
      <c r="AN10" s="362">
        <f t="shared" si="0"/>
        <v>15</v>
      </c>
      <c r="AO10" s="354" t="s">
        <v>84</v>
      </c>
      <c r="AP10" s="362">
        <f t="shared" si="1"/>
        <v>15</v>
      </c>
      <c r="AQ10" s="354" t="s">
        <v>72</v>
      </c>
      <c r="AR10" s="362">
        <f t="shared" si="2"/>
        <v>15</v>
      </c>
      <c r="AS10" s="354" t="s">
        <v>73</v>
      </c>
      <c r="AT10" s="362">
        <f>IF(ISBLANK(AS10),"",IF(AS10="Prevenir",15,IF(AS10="Detectar",10,"0")))</f>
        <v>15</v>
      </c>
      <c r="AU10" s="354" t="s">
        <v>74</v>
      </c>
      <c r="AV10" s="362">
        <f t="shared" si="4"/>
        <v>15</v>
      </c>
      <c r="AW10" s="354" t="s">
        <v>76</v>
      </c>
      <c r="AX10" s="362">
        <f t="shared" si="5"/>
        <v>10</v>
      </c>
      <c r="AY10" s="363" t="s">
        <v>75</v>
      </c>
      <c r="AZ10" s="362">
        <f t="shared" si="6"/>
        <v>15</v>
      </c>
      <c r="BA10" s="364" t="str">
        <f t="shared" si="7"/>
        <v>Fuerte</v>
      </c>
      <c r="BB10" s="367">
        <f t="shared" si="8"/>
        <v>100</v>
      </c>
      <c r="BC10" s="354" t="s">
        <v>54</v>
      </c>
      <c r="BD10" s="364" t="str">
        <f t="shared" ref="BD10:BD11" si="19">IF(ISBLANK(BC10),"",(IF(BC10="El control no se ejecuta por parte del responsable","Débil",(IF(BC10="El control se ejecuta de manera consistente por parte del responsable","Fuerte","Moderado")))))</f>
        <v>Fuerte</v>
      </c>
      <c r="BE10" s="364" t="str">
        <f t="shared" ref="BE10:BE11" si="20">IF(BA10="","",(IF(BD10="Débil","Débil",IF(BD10="Moderado","Moderado",IF(BA10="Débil","Débil","Fuerte")))))</f>
        <v>Fuerte</v>
      </c>
      <c r="BF10" s="364">
        <f t="shared" ref="BF10:BF11" si="21">IF(BD10="","",(IF(BD10="Fuerte",2,IF(BD10="Moderado",1,0))))</f>
        <v>2</v>
      </c>
      <c r="BG10" s="528">
        <f>IFERROR(ROUND(AVERAGE(BF10:BF11),0),0)</f>
        <v>2</v>
      </c>
      <c r="BH10" s="528">
        <f>IF(BI10="CASI SIEMPRE",5,IF(BI10="PROBABLE",4,IF(BI10="POSIBLE",3,IF(BI10="IMPROBABLE",2,IF(BI10="RARA VEZ",1,0)))))</f>
        <v>1</v>
      </c>
      <c r="BI10" s="531" t="str">
        <f>IF(BG10=2,IF(N10="CASI SIEMPRE","POSIBLE",IF(N10="PROBABLE","IMPROBABLE","RARA VEZ")),IF(BG10=1,IF(N10="CASI SEGURO","PROBABLE",IF(N10="PROBABLE","POSIBLE",IF(N10="POSIBLE","IMPROBABLE","RARA VEZ"))),IF(BG10=0,N10,0)))</f>
        <v>RARA VEZ</v>
      </c>
      <c r="BJ10" s="528">
        <f>IF(BK10="CATASTRÓFICO",5,IF(BK10="MAYOR",4,IF(BK10="MODERADO",3,0)))</f>
        <v>4</v>
      </c>
      <c r="BK10" s="532" t="str">
        <f>AI10</f>
        <v>MAYOR</v>
      </c>
      <c r="BL10" s="533">
        <f>IF(BJ10*BH10=12,IF(BI10="PROBABLE","12A","12M"),BH10*BJ10)</f>
        <v>4</v>
      </c>
      <c r="BM10" s="534" t="str">
        <f>IF(BL10=0,"",IF(BI10="CASI SIEMPRE","EXTREMO",IF(BK10="CATASTRÓFICO","EXTREMO",IF(BL10="12M","EXTREMO",IF(BL10="12A","ALTO",IF(BL10=4,"ALTO",IF(BL10=8,"ALTO",IF(BL10=9,"ALTO",IF(BL10=6,"MODERADO",IF(BL10=3,"MODERADO","EXTREMO"))))))))))</f>
        <v>ALTO</v>
      </c>
      <c r="BN10" s="360"/>
      <c r="BO10" s="366"/>
      <c r="BP10" s="354"/>
      <c r="BQ10" s="368"/>
      <c r="BR10" s="358">
        <v>0</v>
      </c>
      <c r="BS10" s="358">
        <v>0</v>
      </c>
      <c r="BT10" s="358">
        <v>0</v>
      </c>
      <c r="BU10" s="358">
        <v>0</v>
      </c>
      <c r="BV10" s="356"/>
      <c r="MF10" s="8" t="s">
        <v>129</v>
      </c>
    </row>
    <row r="11" spans="1:351" s="8" customFormat="1" ht="108" customHeight="1" x14ac:dyDescent="0.2">
      <c r="A11" s="551"/>
      <c r="B11" s="530"/>
      <c r="C11" s="530"/>
      <c r="D11" s="360" t="s">
        <v>124</v>
      </c>
      <c r="E11" s="553"/>
      <c r="F11" s="530"/>
      <c r="G11" s="530"/>
      <c r="H11" s="530"/>
      <c r="I11" s="530"/>
      <c r="J11" s="530"/>
      <c r="K11" s="530"/>
      <c r="L11" s="530"/>
      <c r="M11" s="552"/>
      <c r="N11" s="547"/>
      <c r="O11" s="530"/>
      <c r="P11" s="530"/>
      <c r="Q11" s="530"/>
      <c r="R11" s="530"/>
      <c r="S11" s="530"/>
      <c r="T11" s="530"/>
      <c r="U11" s="530"/>
      <c r="V11" s="530"/>
      <c r="W11" s="530"/>
      <c r="X11" s="530"/>
      <c r="Y11" s="530"/>
      <c r="Z11" s="530"/>
      <c r="AA11" s="530"/>
      <c r="AB11" s="530"/>
      <c r="AC11" s="530"/>
      <c r="AD11" s="530"/>
      <c r="AE11" s="530"/>
      <c r="AF11" s="530"/>
      <c r="AG11" s="530"/>
      <c r="AH11" s="531"/>
      <c r="AI11" s="547"/>
      <c r="AJ11" s="548"/>
      <c r="AK11" s="529"/>
      <c r="AL11" s="248" t="s">
        <v>130</v>
      </c>
      <c r="AM11" s="354" t="s">
        <v>71</v>
      </c>
      <c r="AN11" s="362">
        <f t="shared" si="0"/>
        <v>15</v>
      </c>
      <c r="AO11" s="354" t="s">
        <v>84</v>
      </c>
      <c r="AP11" s="362">
        <f t="shared" si="1"/>
        <v>15</v>
      </c>
      <c r="AQ11" s="354" t="s">
        <v>72</v>
      </c>
      <c r="AR11" s="362">
        <f t="shared" si="2"/>
        <v>15</v>
      </c>
      <c r="AS11" s="354" t="s">
        <v>73</v>
      </c>
      <c r="AT11" s="362">
        <f t="shared" si="3"/>
        <v>15</v>
      </c>
      <c r="AU11" s="354" t="s">
        <v>74</v>
      </c>
      <c r="AV11" s="362">
        <f t="shared" si="4"/>
        <v>15</v>
      </c>
      <c r="AW11" s="354" t="s">
        <v>76</v>
      </c>
      <c r="AX11" s="362">
        <f t="shared" si="5"/>
        <v>10</v>
      </c>
      <c r="AY11" s="363" t="s">
        <v>75</v>
      </c>
      <c r="AZ11" s="362">
        <f t="shared" si="6"/>
        <v>15</v>
      </c>
      <c r="BA11" s="364" t="str">
        <f t="shared" si="7"/>
        <v>Fuerte</v>
      </c>
      <c r="BB11" s="367">
        <f t="shared" si="8"/>
        <v>100</v>
      </c>
      <c r="BC11" s="354" t="s">
        <v>54</v>
      </c>
      <c r="BD11" s="364" t="str">
        <f t="shared" si="19"/>
        <v>Fuerte</v>
      </c>
      <c r="BE11" s="364" t="str">
        <f t="shared" si="20"/>
        <v>Fuerte</v>
      </c>
      <c r="BF11" s="364">
        <f t="shared" si="21"/>
        <v>2</v>
      </c>
      <c r="BG11" s="528"/>
      <c r="BH11" s="528"/>
      <c r="BI11" s="531"/>
      <c r="BJ11" s="528"/>
      <c r="BK11" s="532"/>
      <c r="BL11" s="533"/>
      <c r="BM11" s="534"/>
      <c r="BN11" s="360"/>
      <c r="BO11" s="366"/>
      <c r="BP11" s="354"/>
      <c r="BQ11" s="368"/>
      <c r="BR11" s="358">
        <v>0</v>
      </c>
      <c r="BS11" s="358">
        <v>0</v>
      </c>
      <c r="BT11" s="358">
        <v>0</v>
      </c>
      <c r="BU11" s="358">
        <v>0</v>
      </c>
      <c r="BV11" s="356"/>
    </row>
    <row r="12" spans="1:351" x14ac:dyDescent="0.2">
      <c r="H12" s="20"/>
      <c r="M12" s="128"/>
      <c r="N12" s="129"/>
      <c r="O12" s="21"/>
      <c r="AH12" s="132"/>
      <c r="AI12" s="129"/>
      <c r="AK12" s="133"/>
      <c r="BI12" s="137"/>
      <c r="BJ12" s="129"/>
      <c r="BM12" s="138"/>
      <c r="BR12" s="340">
        <f>AVERAGE(BR8:BR11)</f>
        <v>0</v>
      </c>
      <c r="BS12" s="340">
        <f>AVERAGE(BS8:BS11)</f>
        <v>0</v>
      </c>
      <c r="BT12" s="340">
        <f>AVERAGE(BT8:BT11)</f>
        <v>0</v>
      </c>
      <c r="BU12" s="340">
        <f>AVERAGE(BU8:BU11)</f>
        <v>0</v>
      </c>
    </row>
    <row r="13" spans="1:351" s="19" customFormat="1" x14ac:dyDescent="0.2">
      <c r="B13" s="7"/>
      <c r="C13" s="7"/>
      <c r="D13" s="7"/>
      <c r="E13" s="7"/>
      <c r="G13" s="7"/>
      <c r="M13" s="130"/>
      <c r="N13" s="131"/>
      <c r="AH13" s="134"/>
      <c r="AI13" s="131"/>
      <c r="AJ13" s="79"/>
      <c r="AK13" s="135"/>
      <c r="AN13" s="136"/>
      <c r="AP13" s="136"/>
      <c r="AR13" s="136"/>
      <c r="AT13" s="136"/>
      <c r="AV13" s="136"/>
      <c r="AX13" s="136"/>
      <c r="AZ13" s="136"/>
      <c r="BA13" s="79"/>
      <c r="BB13" s="136"/>
      <c r="BC13" s="22"/>
      <c r="BD13" s="79"/>
      <c r="BE13" s="79"/>
      <c r="BF13" s="79"/>
      <c r="BG13" s="79"/>
      <c r="BH13" s="79"/>
      <c r="BI13" s="136"/>
      <c r="BJ13" s="79"/>
      <c r="BK13" s="79"/>
      <c r="BL13" s="79"/>
      <c r="BM13" s="79"/>
      <c r="BO13" s="7"/>
    </row>
  </sheetData>
  <mergeCells count="132">
    <mergeCell ref="BR1:BV3"/>
    <mergeCell ref="BR4:BV5"/>
    <mergeCell ref="BR6:BR7"/>
    <mergeCell ref="BS6:BS7"/>
    <mergeCell ref="BT6:BT7"/>
    <mergeCell ref="BV6:BV7"/>
    <mergeCell ref="BN4:BQ5"/>
    <mergeCell ref="BN6:BN7"/>
    <mergeCell ref="BO6:BO7"/>
    <mergeCell ref="BP6:BP7"/>
    <mergeCell ref="BQ6:BQ7"/>
    <mergeCell ref="BU6:BU7"/>
    <mergeCell ref="BL3:BM3"/>
    <mergeCell ref="BL1:BM1"/>
    <mergeCell ref="D6:D7"/>
    <mergeCell ref="E6:E7"/>
    <mergeCell ref="F6:F7"/>
    <mergeCell ref="G6:G7"/>
    <mergeCell ref="AH6:AI6"/>
    <mergeCell ref="AJ6:AK7"/>
    <mergeCell ref="AL6:AL7"/>
    <mergeCell ref="AM6:AZ6"/>
    <mergeCell ref="A4:G5"/>
    <mergeCell ref="H4:BM4"/>
    <mergeCell ref="H5:AK5"/>
    <mergeCell ref="AL5:BM5"/>
    <mergeCell ref="AU7:AV7"/>
    <mergeCell ref="AW7:AX7"/>
    <mergeCell ref="AY7:AZ7"/>
    <mergeCell ref="BE6:BG7"/>
    <mergeCell ref="BL6:BM7"/>
    <mergeCell ref="A6:A7"/>
    <mergeCell ref="B6:B7"/>
    <mergeCell ref="BA6:BB7"/>
    <mergeCell ref="BC6:BD7"/>
    <mergeCell ref="BJ6:BK7"/>
    <mergeCell ref="H6:L6"/>
    <mergeCell ref="M6:N6"/>
    <mergeCell ref="O6:AG6"/>
    <mergeCell ref="AM7:AN7"/>
    <mergeCell ref="AO7:AP7"/>
    <mergeCell ref="AQ7:AR7"/>
    <mergeCell ref="AS7:AT7"/>
    <mergeCell ref="AH8:AH9"/>
    <mergeCell ref="AI8:AI9"/>
    <mergeCell ref="AJ8:AJ9"/>
    <mergeCell ref="AK8:AK9"/>
    <mergeCell ref="A8:A9"/>
    <mergeCell ref="B8:B11"/>
    <mergeCell ref="E8:E9"/>
    <mergeCell ref="F8:F9"/>
    <mergeCell ref="G8:G9"/>
    <mergeCell ref="U8:U9"/>
    <mergeCell ref="V8:V9"/>
    <mergeCell ref="A10:A11"/>
    <mergeCell ref="I8:I9"/>
    <mergeCell ref="J8:J9"/>
    <mergeCell ref="K8:K9"/>
    <mergeCell ref="L8:L9"/>
    <mergeCell ref="M8:M9"/>
    <mergeCell ref="N8:N9"/>
    <mergeCell ref="E10:E11"/>
    <mergeCell ref="F10:F11"/>
    <mergeCell ref="H8:H9"/>
    <mergeCell ref="G10:G11"/>
    <mergeCell ref="H10:H11"/>
    <mergeCell ref="I10:I11"/>
    <mergeCell ref="J10:J11"/>
    <mergeCell ref="K10:K11"/>
    <mergeCell ref="L10:L11"/>
    <mergeCell ref="M10:M11"/>
    <mergeCell ref="N10:N11"/>
    <mergeCell ref="AB10:AB11"/>
    <mergeCell ref="AC10:AC11"/>
    <mergeCell ref="AD10:AD11"/>
    <mergeCell ref="S10:S11"/>
    <mergeCell ref="T10:T11"/>
    <mergeCell ref="U10:U11"/>
    <mergeCell ref="W8:W9"/>
    <mergeCell ref="O8:O9"/>
    <mergeCell ref="P8:P9"/>
    <mergeCell ref="Q8:Q9"/>
    <mergeCell ref="R8:R9"/>
    <mergeCell ref="S8:S9"/>
    <mergeCell ref="T8:T9"/>
    <mergeCell ref="Y10:Y11"/>
    <mergeCell ref="Z10:Z11"/>
    <mergeCell ref="O10:O11"/>
    <mergeCell ref="P10:P11"/>
    <mergeCell ref="Q10:Q11"/>
    <mergeCell ref="R10:R11"/>
    <mergeCell ref="AA10:AA11"/>
    <mergeCell ref="Y8:Y9"/>
    <mergeCell ref="Z8:Z9"/>
    <mergeCell ref="BL8:BL9"/>
    <mergeCell ref="BM8:BM9"/>
    <mergeCell ref="BM10:BM11"/>
    <mergeCell ref="BL2:BM2"/>
    <mergeCell ref="A1:C3"/>
    <mergeCell ref="D1:BK3"/>
    <mergeCell ref="C6:C7"/>
    <mergeCell ref="C8:C11"/>
    <mergeCell ref="AD8:AD9"/>
    <mergeCell ref="BH6:BI7"/>
    <mergeCell ref="X8:X9"/>
    <mergeCell ref="V10:V11"/>
    <mergeCell ref="W10:W11"/>
    <mergeCell ref="X10:X11"/>
    <mergeCell ref="BL10:BL11"/>
    <mergeCell ref="AI10:AI11"/>
    <mergeCell ref="AJ10:AJ11"/>
    <mergeCell ref="AF8:AF9"/>
    <mergeCell ref="AE10:AE11"/>
    <mergeCell ref="AF10:AF11"/>
    <mergeCell ref="AE8:AE9"/>
    <mergeCell ref="AA8:AA9"/>
    <mergeCell ref="AB8:AB9"/>
    <mergeCell ref="AC8:AC9"/>
    <mergeCell ref="BG8:BG9"/>
    <mergeCell ref="AK10:AK11"/>
    <mergeCell ref="BG10:BG11"/>
    <mergeCell ref="AG10:AG11"/>
    <mergeCell ref="BH10:BH11"/>
    <mergeCell ref="BI10:BI11"/>
    <mergeCell ref="BJ10:BJ11"/>
    <mergeCell ref="BK10:BK11"/>
    <mergeCell ref="BH8:BH9"/>
    <mergeCell ref="BI8:BI9"/>
    <mergeCell ref="BJ8:BJ9"/>
    <mergeCell ref="BK8:BK9"/>
    <mergeCell ref="AG8:AG9"/>
    <mergeCell ref="AH10:AH11"/>
  </mergeCells>
  <conditionalFormatting sqref="M8:M10">
    <cfRule type="cellIs" dxfId="1473" priority="168" operator="equal">
      <formula>5</formula>
    </cfRule>
    <cfRule type="cellIs" dxfId="1472" priority="169" operator="equal">
      <formula>4</formula>
    </cfRule>
    <cfRule type="cellIs" dxfId="1471" priority="170" operator="equal">
      <formula>3</formula>
    </cfRule>
    <cfRule type="cellIs" dxfId="1470" priority="171" operator="equal">
      <formula>2</formula>
    </cfRule>
    <cfRule type="cellIs" dxfId="1469" priority="172" operator="equal">
      <formula>1</formula>
    </cfRule>
  </conditionalFormatting>
  <conditionalFormatting sqref="N8:N10">
    <cfRule type="cellIs" dxfId="1468" priority="173" operator="equal">
      <formula>"CASI SIEMPRE"</formula>
    </cfRule>
    <cfRule type="cellIs" dxfId="1467" priority="174" operator="equal">
      <formula>"PROBABLE"</formula>
    </cfRule>
    <cfRule type="cellIs" dxfId="1466" priority="175" operator="equal">
      <formula>"POSIBLE"</formula>
    </cfRule>
    <cfRule type="cellIs" dxfId="1465" priority="176" operator="equal">
      <formula>"RARA VEZ"</formula>
    </cfRule>
    <cfRule type="cellIs" dxfId="1464" priority="177" operator="equal">
      <formula>"IMPROBABLE"</formula>
    </cfRule>
  </conditionalFormatting>
  <conditionalFormatting sqref="AH8:AH10">
    <cfRule type="cellIs" dxfId="1463" priority="165" operator="greaterThanOrEqual">
      <formula>12</formula>
    </cfRule>
    <cfRule type="cellIs" dxfId="1462" priority="166" operator="between">
      <formula>6</formula>
      <formula>11</formula>
    </cfRule>
    <cfRule type="cellIs" dxfId="1461" priority="167" operator="between">
      <formula>1</formula>
      <formula>5</formula>
    </cfRule>
  </conditionalFormatting>
  <conditionalFormatting sqref="AI8:AI10">
    <cfRule type="cellIs" dxfId="1460" priority="162" operator="equal">
      <formula>"CATASTRÓFICO"</formula>
    </cfRule>
    <cfRule type="cellIs" dxfId="1459" priority="163" operator="equal">
      <formula>"MAYOR"</formula>
    </cfRule>
    <cfRule type="cellIs" dxfId="1458" priority="164" operator="equal">
      <formula>"MODERADO"</formula>
    </cfRule>
  </conditionalFormatting>
  <conditionalFormatting sqref="AK8:AK9">
    <cfRule type="cellIs" dxfId="1457" priority="30" operator="equal">
      <formula>"EXTREMO"</formula>
    </cfRule>
    <cfRule type="cellIs" dxfId="1456" priority="31" operator="equal">
      <formula>"MODERADO"</formula>
    </cfRule>
    <cfRule type="cellIs" dxfId="1455" priority="32" operator="equal">
      <formula>"ALTO"</formula>
    </cfRule>
  </conditionalFormatting>
  <conditionalFormatting sqref="AK10">
    <cfRule type="cellIs" dxfId="1454" priority="136" operator="equal">
      <formula>"NINGUNO"</formula>
    </cfRule>
    <cfRule type="cellIs" dxfId="1453" priority="137" operator="equal">
      <formula>"MODERADO"</formula>
    </cfRule>
    <cfRule type="cellIs" dxfId="1452" priority="138" operator="equal">
      <formula>"ALTO"</formula>
    </cfRule>
    <cfRule type="cellIs" dxfId="1451" priority="139" operator="equal">
      <formula>"EXTREMO"</formula>
    </cfRule>
  </conditionalFormatting>
  <conditionalFormatting sqref="AN8:AN11">
    <cfRule type="cellIs" dxfId="1450" priority="267" stopIfTrue="1" operator="equal">
      <formula>10</formula>
    </cfRule>
    <cfRule type="cellIs" dxfId="1449" priority="268" operator="equal">
      <formula>"0"</formula>
    </cfRule>
    <cfRule type="cellIs" dxfId="1448" priority="269" stopIfTrue="1" operator="equal">
      <formula>15</formula>
    </cfRule>
  </conditionalFormatting>
  <conditionalFormatting sqref="AN8:AP11">
    <cfRule type="cellIs" priority="222" operator="equal">
      <formula>""""""</formula>
    </cfRule>
  </conditionalFormatting>
  <conditionalFormatting sqref="AP8:AP9">
    <cfRule type="cellIs" dxfId="1447" priority="284" operator="equal">
      <formula>"0"</formula>
    </cfRule>
    <cfRule type="cellIs" dxfId="1446" priority="285" stopIfTrue="1" operator="equal">
      <formula>15</formula>
    </cfRule>
  </conditionalFormatting>
  <conditionalFormatting sqref="AP8:AP11">
    <cfRule type="cellIs" dxfId="1445" priority="223" stopIfTrue="1" operator="equal">
      <formula>10</formula>
    </cfRule>
  </conditionalFormatting>
  <conditionalFormatting sqref="AP11">
    <cfRule type="cellIs" dxfId="1444" priority="224" operator="equal">
      <formula>"0"</formula>
    </cfRule>
    <cfRule type="cellIs" dxfId="1443" priority="225" stopIfTrue="1" operator="equal">
      <formula>15</formula>
    </cfRule>
  </conditionalFormatting>
  <conditionalFormatting sqref="AP10:AV10">
    <cfRule type="cellIs" dxfId="1442" priority="260" operator="equal">
      <formula>"0"</formula>
    </cfRule>
    <cfRule type="cellIs" dxfId="1441" priority="261" stopIfTrue="1" operator="equal">
      <formula>15</formula>
    </cfRule>
  </conditionalFormatting>
  <conditionalFormatting sqref="AR8:AR10">
    <cfRule type="cellIs" priority="274" operator="equal">
      <formula>""""""</formula>
    </cfRule>
    <cfRule type="cellIs" dxfId="1440" priority="275" stopIfTrue="1" operator="equal">
      <formula>10</formula>
    </cfRule>
    <cfRule type="cellIs" dxfId="1439" priority="276" operator="equal">
      <formula>"0"</formula>
    </cfRule>
    <cfRule type="cellIs" dxfId="1438" priority="277" stopIfTrue="1" operator="equal">
      <formula>15</formula>
    </cfRule>
  </conditionalFormatting>
  <conditionalFormatting sqref="AT8:AT10">
    <cfRule type="cellIs" priority="378" operator="equal">
      <formula>""""""</formula>
    </cfRule>
    <cfRule type="cellIs" dxfId="1437" priority="379" stopIfTrue="1" operator="equal">
      <formula>10</formula>
    </cfRule>
    <cfRule type="cellIs" dxfId="1436" priority="380" operator="equal">
      <formula>"0"</formula>
    </cfRule>
    <cfRule type="cellIs" dxfId="1435" priority="381" stopIfTrue="1" operator="equal">
      <formula>15</formula>
    </cfRule>
  </conditionalFormatting>
  <conditionalFormatting sqref="AT11">
    <cfRule type="cellIs" priority="214" operator="equal">
      <formula>""""""</formula>
    </cfRule>
    <cfRule type="cellIs" dxfId="1434" priority="215" stopIfTrue="1" operator="equal">
      <formula>10</formula>
    </cfRule>
    <cfRule type="cellIs" dxfId="1433" priority="216" operator="equal">
      <formula>"0"</formula>
    </cfRule>
    <cfRule type="cellIs" dxfId="1432" priority="217" stopIfTrue="1" operator="equal">
      <formula>15</formula>
    </cfRule>
  </conditionalFormatting>
  <conditionalFormatting sqref="AV8:AV11 AZ8:AZ11 AR11">
    <cfRule type="cellIs" priority="218" operator="equal">
      <formula>""""""</formula>
    </cfRule>
    <cfRule type="cellIs" dxfId="1431" priority="219" stopIfTrue="1" operator="equal">
      <formula>10</formula>
    </cfRule>
    <cfRule type="cellIs" dxfId="1430" priority="220" operator="equal">
      <formula>"0"</formula>
    </cfRule>
    <cfRule type="cellIs" dxfId="1429" priority="221" stopIfTrue="1" operator="equal">
      <formula>15</formula>
    </cfRule>
  </conditionalFormatting>
  <conditionalFormatting sqref="AX8:AX11">
    <cfRule type="cellIs" priority="1" operator="equal">
      <formula>""""""</formula>
    </cfRule>
    <cfRule type="cellIs" dxfId="1428" priority="2" stopIfTrue="1" operator="equal">
      <formula>5</formula>
    </cfRule>
    <cfRule type="cellIs" dxfId="1427" priority="3" operator="equal">
      <formula>"0"</formula>
    </cfRule>
    <cfRule type="cellIs" dxfId="1426" priority="4" stopIfTrue="1" operator="equal">
      <formula>10</formula>
    </cfRule>
  </conditionalFormatting>
  <conditionalFormatting sqref="BA8:BA11 BD8:BD11">
    <cfRule type="cellIs" dxfId="1425" priority="361" operator="equal">
      <formula>"MODERADO"</formula>
    </cfRule>
  </conditionalFormatting>
  <conditionalFormatting sqref="BA8:BD11">
    <cfRule type="cellIs" dxfId="1424" priority="339" operator="equal">
      <formula>"DÉBIL"</formula>
    </cfRule>
    <cfRule type="cellIs" dxfId="1423" priority="341" operator="equal">
      <formula>"FUERTE"</formula>
    </cfRule>
  </conditionalFormatting>
  <conditionalFormatting sqref="BB8:BC11">
    <cfRule type="cellIs" dxfId="1422" priority="348" operator="greaterThanOrEqual">
      <formula>96</formula>
    </cfRule>
    <cfRule type="cellIs" dxfId="1421" priority="349" operator="between">
      <formula>86</formula>
      <formula>95</formula>
    </cfRule>
    <cfRule type="cellIs" dxfId="1420" priority="350" operator="between">
      <formula>0</formula>
      <formula>85</formula>
    </cfRule>
  </conditionalFormatting>
  <conditionalFormatting sqref="BE10:BF11">
    <cfRule type="cellIs" dxfId="1419" priority="109" operator="equal">
      <formula>"DÉBIL"</formula>
    </cfRule>
    <cfRule type="cellIs" dxfId="1418" priority="110" operator="equal">
      <formula>"MODERADO"</formula>
    </cfRule>
    <cfRule type="cellIs" dxfId="1417" priority="111" operator="equal">
      <formula>"FUERTE"</formula>
    </cfRule>
  </conditionalFormatting>
  <conditionalFormatting sqref="BE8:BH9">
    <cfRule type="cellIs" dxfId="1416" priority="327" operator="equal">
      <formula>"DÉBIL"</formula>
    </cfRule>
    <cfRule type="cellIs" dxfId="1415" priority="328" operator="equal">
      <formula>"MODERADO"</formula>
    </cfRule>
    <cfRule type="cellIs" dxfId="1414" priority="329" operator="equal">
      <formula>"FUERTE"</formula>
    </cfRule>
  </conditionalFormatting>
  <conditionalFormatting sqref="BG10:BH10">
    <cfRule type="cellIs" dxfId="1413" priority="27" operator="equal">
      <formula>"DÉBIL"</formula>
    </cfRule>
    <cfRule type="cellIs" dxfId="1412" priority="28" operator="equal">
      <formula>"MODERADO"</formula>
    </cfRule>
    <cfRule type="cellIs" dxfId="1411" priority="29" operator="equal">
      <formula>"FUERTE"</formula>
    </cfRule>
  </conditionalFormatting>
  <conditionalFormatting sqref="BI8:BI9">
    <cfRule type="cellIs" dxfId="1410" priority="320" operator="equal">
      <formula>"IMPROBABLE"</formula>
    </cfRule>
  </conditionalFormatting>
  <conditionalFormatting sqref="BI8:BI10">
    <cfRule type="cellIs" dxfId="1409" priority="33" operator="equal">
      <formula>"CASI SIEMPRE"</formula>
    </cfRule>
    <cfRule type="cellIs" dxfId="1408" priority="34" operator="equal">
      <formula>"PROBABLE"</formula>
    </cfRule>
    <cfRule type="cellIs" dxfId="1407" priority="35" operator="equal">
      <formula>"POSIBLE"</formula>
    </cfRule>
    <cfRule type="cellIs" dxfId="1406" priority="36" operator="equal">
      <formula>"RARA VEZ"</formula>
    </cfRule>
  </conditionalFormatting>
  <conditionalFormatting sqref="BI10">
    <cfRule type="cellIs" dxfId="1405" priority="37" operator="equal">
      <formula>"IMPROBABLE"</formula>
    </cfRule>
  </conditionalFormatting>
  <conditionalFormatting sqref="BJ8:BJ10">
    <cfRule type="cellIs" dxfId="1404" priority="44" operator="equal">
      <formula>"DÉBIL"</formula>
    </cfRule>
    <cfRule type="cellIs" dxfId="1403" priority="45" operator="equal">
      <formula>"MODERADO"</formula>
    </cfRule>
    <cfRule type="cellIs" dxfId="1402" priority="46" operator="equal">
      <formula>"FUERTE"</formula>
    </cfRule>
  </conditionalFormatting>
  <conditionalFormatting sqref="BK8:BK10">
    <cfRule type="cellIs" dxfId="1401" priority="15" operator="equal">
      <formula>"CATASTRÓFICO"</formula>
    </cfRule>
    <cfRule type="cellIs" dxfId="1400" priority="16" operator="equal">
      <formula>"MAYOR"</formula>
    </cfRule>
    <cfRule type="cellIs" dxfId="1399" priority="17" operator="equal">
      <formula>"MODERADO"</formula>
    </cfRule>
  </conditionalFormatting>
  <conditionalFormatting sqref="BL8:BL9">
    <cfRule type="cellIs" dxfId="1398" priority="321" operator="equal">
      <formula>"DÉBIL"</formula>
    </cfRule>
    <cfRule type="cellIs" dxfId="1397" priority="322" operator="equal">
      <formula>"MODERADO"</formula>
    </cfRule>
    <cfRule type="cellIs" dxfId="1396" priority="323" operator="equal">
      <formula>"FUERTE"</formula>
    </cfRule>
  </conditionalFormatting>
  <conditionalFormatting sqref="BM8:BM10">
    <cfRule type="cellIs" dxfId="1395" priority="125" operator="equal">
      <formula>"EXTREMO"</formula>
    </cfRule>
    <cfRule type="cellIs" dxfId="1394" priority="126" operator="equal">
      <formula>"MODERADO"</formula>
    </cfRule>
    <cfRule type="cellIs" dxfId="1393" priority="127" operator="equal">
      <formula>"ALTO"</formula>
    </cfRule>
  </conditionalFormatting>
  <dataValidations disablePrompts="1" count="11">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10" xr:uid="{D5EBD14B-1FA4-4F0B-A9D3-B833C51548A4}">
      <formula1>$ML$6</formula1>
    </dataValidation>
    <dataValidation type="list" allowBlank="1" showInputMessage="1" showErrorMessage="1" errorTitle="ERROR" error="NO ADMITE VALOR DIFERENTE AL DE LA LISTA DESPLEGABLE (X)" sqref="P8:AE9 Y10:AE11 AF8:AG11" xr:uid="{ECF46E5C-E656-4966-B801-E73BF707D8AB}">
      <formula1>$ML$6</formula1>
    </dataValidation>
    <dataValidation type="list" allowBlank="1" showInputMessage="1" showErrorMessage="1" sqref="BC8:BC11" xr:uid="{3DD964CC-B94D-4A62-ADC8-C3F312D04782}">
      <formula1>$MD$6:$MD$8</formula1>
    </dataValidation>
    <dataValidation type="list" allowBlank="1" showInputMessage="1" showErrorMessage="1" sqref="AW8:AW11" xr:uid="{6B0FAA34-0C6D-4AB8-9DD6-4AB9846074B4}">
      <formula1>$MK$7:$MK$9</formula1>
    </dataValidation>
    <dataValidation type="list" allowBlank="1" showInputMessage="1" showErrorMessage="1" sqref="AY8:AY11" xr:uid="{9EBFF7D6-39D8-4F26-B638-4F1DE29CE5D8}">
      <formula1>$MJ$7:$MJ$8</formula1>
    </dataValidation>
    <dataValidation type="list" allowBlank="1" showInputMessage="1" showErrorMessage="1" sqref="AU8:AU11" xr:uid="{599F2847-E477-47E3-9E12-4628357A7933}">
      <formula1>$MI$7:$MI$8</formula1>
    </dataValidation>
    <dataValidation type="list" allowBlank="1" showInputMessage="1" showErrorMessage="1" sqref="AS8:AS11" xr:uid="{FF255ACC-FC9D-4479-9F8A-842BBE696935}">
      <formula1>$MH$7:$MH$9</formula1>
    </dataValidation>
    <dataValidation type="list" allowBlank="1" showInputMessage="1" showErrorMessage="1" sqref="AQ8:AQ11" xr:uid="{0C948048-40BD-45C2-9E35-728B44DA5585}">
      <formula1>$MG$7:$MG$8</formula1>
    </dataValidation>
    <dataValidation type="list" allowBlank="1" showInputMessage="1" showErrorMessage="1" sqref="AO8:AO11" xr:uid="{3F60C702-17A3-4C4C-99EC-46E32BD66CEB}">
      <formula1>$MF$10:$MF$10</formula1>
    </dataValidation>
    <dataValidation type="list" allowBlank="1" showInputMessage="1" showErrorMessage="1" sqref="AM8:AM11" xr:uid="{DFEB61FB-D55C-4132-8309-7E9AAA00381F}">
      <formula1>$MF$7:$MF$8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11" xr:uid="{4F7883F1-DBFE-4B57-ADDF-EE32896AFD14}">
      <formula1>$ML$6</formula1>
    </dataValidation>
  </dataValidations>
  <pageMargins left="0.7" right="0.7" top="0.75" bottom="0.75" header="0.3" footer="0.3"/>
  <pageSetup orientation="portrait"/>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94BD3-CE90-4EE0-8C78-735320CFF4F7}">
  <dimension ref="A1:MS16"/>
  <sheetViews>
    <sheetView topLeftCell="E1" zoomScale="98" zoomScaleNormal="98" workbookViewId="0">
      <selection activeCell="A4" sqref="A4:G5"/>
    </sheetView>
  </sheetViews>
  <sheetFormatPr baseColWidth="10" defaultColWidth="11.5" defaultRowHeight="15" x14ac:dyDescent="0.2"/>
  <cols>
    <col min="1" max="1" width="4" style="19" customWidth="1"/>
    <col min="2" max="3" width="16.6640625" style="7" customWidth="1"/>
    <col min="4" max="4" width="45.33203125" style="7" customWidth="1"/>
    <col min="5" max="5" width="43.5" style="7" customWidth="1"/>
    <col min="6" max="6" width="15.5" style="7" customWidth="1"/>
    <col min="7" max="7" width="30.5" style="7" customWidth="1"/>
    <col min="8" max="12" width="5" style="19" hidden="1" customWidth="1"/>
    <col min="13" max="13" width="6.1640625" style="130" customWidth="1"/>
    <col min="14" max="14" width="16.5" style="131" customWidth="1"/>
    <col min="15" max="33" width="5" style="19" hidden="1" customWidth="1"/>
    <col min="34" max="34" width="6.1640625" style="134" hidden="1" customWidth="1"/>
    <col min="35" max="35" width="16.33203125" style="131" bestFit="1" customWidth="1"/>
    <col min="36" max="36" width="5.83203125" style="79" customWidth="1"/>
    <col min="37" max="37" width="13.83203125" style="79" customWidth="1"/>
    <col min="38" max="38" width="62.6640625" style="7"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7.5" style="79" customWidth="1"/>
    <col min="61" max="61" width="23.5" style="136" customWidth="1"/>
    <col min="62" max="62" width="2" style="79" customWidth="1"/>
    <col min="63" max="63" width="12.83203125" style="79" customWidth="1"/>
    <col min="64" max="64" width="6.5" style="79" customWidth="1"/>
    <col min="65" max="65" width="15.6640625" style="79" customWidth="1"/>
    <col min="66" max="66" width="10.1640625" style="19" hidden="1" customWidth="1"/>
    <col min="67" max="67" width="53.6640625" style="7" hidden="1" customWidth="1"/>
    <col min="68" max="68" width="32.83203125" style="19" hidden="1" customWidth="1"/>
    <col min="69" max="69" width="21.5" style="19" hidden="1" customWidth="1"/>
    <col min="70" max="70" width="14.6640625" style="7" customWidth="1"/>
    <col min="71" max="71" width="13" style="7" customWidth="1"/>
    <col min="72" max="72" width="13.1640625" style="7" customWidth="1"/>
    <col min="73" max="73" width="22.83203125" style="7" customWidth="1"/>
    <col min="74" max="74" width="17.1640625" style="7" customWidth="1"/>
    <col min="75" max="296" width="9.1640625" style="7" bestFit="1" customWidth="1"/>
    <col min="297" max="297" width="4" style="7" customWidth="1"/>
    <col min="298" max="298" width="16.6640625" style="7" customWidth="1"/>
    <col min="299" max="299" width="45.33203125" style="7" customWidth="1"/>
    <col min="300" max="300" width="35.6640625" style="7" customWidth="1"/>
    <col min="301" max="301" width="15.5" style="7" customWidth="1"/>
    <col min="302" max="302" width="30.5" style="7" customWidth="1"/>
    <col min="303" max="304" width="10" style="7" customWidth="1"/>
    <col min="305" max="305" width="4" style="7" customWidth="1"/>
    <col min="306" max="306" width="13.83203125" style="7" customWidth="1"/>
    <col min="307" max="307" width="39.5" style="7" customWidth="1"/>
    <col min="308" max="309" width="13.5" style="7" customWidth="1"/>
    <col min="310" max="310" width="14" style="7" customWidth="1"/>
    <col min="311" max="311" width="12.5" style="7" customWidth="1"/>
    <col min="312" max="312" width="14.33203125" style="7" customWidth="1"/>
    <col min="313" max="313" width="13.6640625" style="7" customWidth="1"/>
    <col min="314" max="314" width="12.5" style="7" customWidth="1"/>
    <col min="315" max="315" width="14" style="7" customWidth="1"/>
    <col min="316" max="317" width="13" style="7" customWidth="1"/>
    <col min="318" max="318" width="15.33203125" style="7" customWidth="1"/>
    <col min="319" max="319" width="12.83203125" style="7" customWidth="1"/>
    <col min="320" max="320" width="3.83203125" style="7" customWidth="1"/>
    <col min="321" max="321" width="15.6640625" style="7" customWidth="1"/>
    <col min="322" max="322" width="10.1640625" style="7" customWidth="1"/>
    <col min="323" max="323" width="53.6640625" style="7" customWidth="1"/>
    <col min="324" max="324" width="32.83203125" style="7" customWidth="1"/>
    <col min="325" max="325" width="21.5" style="7" customWidth="1"/>
    <col min="326" max="347" width="9.1640625" style="7" bestFit="1" customWidth="1"/>
    <col min="348" max="348" width="31.1640625" style="7" customWidth="1"/>
    <col min="349" max="552" width="9.1640625" style="7" bestFit="1" customWidth="1"/>
    <col min="553" max="553" width="4" style="7" customWidth="1"/>
    <col min="554" max="554" width="16.6640625" style="7" customWidth="1"/>
    <col min="555" max="555" width="45.33203125" style="7" customWidth="1"/>
    <col min="556" max="556" width="35.6640625" style="7" customWidth="1"/>
    <col min="557" max="557" width="15.5" style="7" customWidth="1"/>
    <col min="558" max="558" width="30.5" style="7" customWidth="1"/>
    <col min="559" max="560" width="10" style="7" customWidth="1"/>
    <col min="561" max="561" width="4" style="7" customWidth="1"/>
    <col min="562" max="562" width="13.83203125" style="7" customWidth="1"/>
    <col min="563" max="563" width="39.5" style="7" customWidth="1"/>
    <col min="564" max="565" width="13.5" style="7" customWidth="1"/>
    <col min="566" max="566" width="14" style="7" customWidth="1"/>
    <col min="567" max="567" width="12.5" style="7" customWidth="1"/>
    <col min="568" max="568" width="14.33203125" style="7" customWidth="1"/>
    <col min="569" max="569" width="13.6640625" style="7" customWidth="1"/>
    <col min="570" max="570" width="12.5" style="7" customWidth="1"/>
    <col min="571" max="571" width="14" style="7" customWidth="1"/>
    <col min="572" max="573" width="13" style="7" customWidth="1"/>
    <col min="574" max="574" width="15.33203125" style="7" customWidth="1"/>
    <col min="575" max="575" width="12.83203125" style="7" customWidth="1"/>
    <col min="576" max="576" width="3.83203125" style="7" customWidth="1"/>
    <col min="577" max="577" width="15.6640625" style="7" customWidth="1"/>
    <col min="578" max="578" width="10.1640625" style="7" customWidth="1"/>
    <col min="579" max="579" width="53.6640625" style="7" customWidth="1"/>
    <col min="580" max="580" width="32.83203125" style="7" customWidth="1"/>
    <col min="581" max="581" width="21.5" style="7" customWidth="1"/>
    <col min="582" max="808" width="9.1640625" style="7" bestFit="1" customWidth="1"/>
    <col min="809" max="809" width="4" style="7" customWidth="1"/>
    <col min="810" max="810" width="16.6640625" style="7" customWidth="1"/>
    <col min="811" max="811" width="45.33203125" style="7" customWidth="1"/>
    <col min="812" max="812" width="35.6640625" style="7" customWidth="1"/>
    <col min="813" max="813" width="15.5" style="7" customWidth="1"/>
    <col min="814" max="814" width="30.5" style="7" customWidth="1"/>
    <col min="815" max="816" width="10" style="7" customWidth="1"/>
    <col min="817" max="817" width="4" style="7" customWidth="1"/>
    <col min="818" max="818" width="13.83203125" style="7" customWidth="1"/>
    <col min="819" max="819" width="39.5" style="7" customWidth="1"/>
    <col min="820" max="821" width="13.5" style="7" customWidth="1"/>
    <col min="822" max="822" width="14" style="7" customWidth="1"/>
    <col min="823" max="823" width="12.5" style="7" customWidth="1"/>
    <col min="824" max="824" width="14.33203125" style="7" customWidth="1"/>
    <col min="825" max="825" width="13.6640625" style="7" customWidth="1"/>
    <col min="826" max="826" width="12.5" style="7" customWidth="1"/>
    <col min="827" max="827" width="14" style="7" customWidth="1"/>
    <col min="828" max="829" width="13" style="7" customWidth="1"/>
    <col min="830" max="830" width="15.33203125" style="7" customWidth="1"/>
    <col min="831" max="831" width="12.83203125" style="7" customWidth="1"/>
    <col min="832" max="832" width="3.83203125" style="7" customWidth="1"/>
    <col min="833" max="833" width="15.6640625" style="7" customWidth="1"/>
    <col min="834" max="834" width="10.1640625" style="7" customWidth="1"/>
    <col min="835" max="835" width="53.6640625" style="7" customWidth="1"/>
    <col min="836" max="836" width="32.83203125" style="7" customWidth="1"/>
    <col min="837" max="837" width="21.5" style="7" customWidth="1"/>
    <col min="838" max="1064" width="9.1640625" style="7" bestFit="1" customWidth="1"/>
    <col min="1065" max="1065" width="4" style="7" customWidth="1"/>
    <col min="1066" max="1066" width="16.6640625" style="7" customWidth="1"/>
    <col min="1067" max="1067" width="45.33203125" style="7" customWidth="1"/>
    <col min="1068" max="1068" width="35.6640625" style="7" customWidth="1"/>
    <col min="1069" max="1069" width="15.5" style="7" customWidth="1"/>
    <col min="1070" max="1070" width="30.5" style="7" customWidth="1"/>
    <col min="1071" max="1072" width="10" style="7" customWidth="1"/>
    <col min="1073" max="1073" width="4" style="7" customWidth="1"/>
    <col min="1074" max="1074" width="13.83203125" style="7" customWidth="1"/>
    <col min="1075" max="1075" width="39.5" style="7" customWidth="1"/>
    <col min="1076" max="1077" width="13.5" style="7" customWidth="1"/>
    <col min="1078" max="1078" width="14" style="7" customWidth="1"/>
    <col min="1079" max="1079" width="12.5" style="7" customWidth="1"/>
    <col min="1080" max="1080" width="14.33203125" style="7" customWidth="1"/>
    <col min="1081" max="1081" width="13.6640625" style="7" customWidth="1"/>
    <col min="1082" max="1082" width="12.5" style="7" customWidth="1"/>
    <col min="1083" max="1083" width="14" style="7" customWidth="1"/>
    <col min="1084" max="1085" width="13" style="7" customWidth="1"/>
    <col min="1086" max="1086" width="15.33203125" style="7" customWidth="1"/>
    <col min="1087" max="1087" width="12.83203125" style="7" customWidth="1"/>
    <col min="1088" max="1088" width="3.83203125" style="7" customWidth="1"/>
    <col min="1089" max="1089" width="15.6640625" style="7" customWidth="1"/>
    <col min="1090" max="1090" width="10.1640625" style="7" customWidth="1"/>
    <col min="1091" max="1091" width="53.6640625" style="7" customWidth="1"/>
    <col min="1092" max="1092" width="32.83203125" style="7" customWidth="1"/>
    <col min="1093" max="1093" width="21.5" style="7" customWidth="1"/>
    <col min="1094" max="1320" width="9.1640625" style="7" bestFit="1" customWidth="1"/>
    <col min="1321" max="1321" width="4" style="7" customWidth="1"/>
    <col min="1322" max="1322" width="16.6640625" style="7" customWidth="1"/>
    <col min="1323" max="1323" width="45.33203125" style="7" customWidth="1"/>
    <col min="1324" max="1324" width="35.6640625" style="7" customWidth="1"/>
    <col min="1325" max="1325" width="15.5" style="7" customWidth="1"/>
    <col min="1326" max="1326" width="30.5" style="7" customWidth="1"/>
    <col min="1327" max="1328" width="10" style="7" customWidth="1"/>
    <col min="1329" max="1329" width="4" style="7" customWidth="1"/>
    <col min="1330" max="1330" width="13.83203125" style="7" customWidth="1"/>
    <col min="1331" max="1331" width="39.5" style="7" customWidth="1"/>
    <col min="1332" max="1333" width="13.5" style="7" customWidth="1"/>
    <col min="1334" max="1334" width="14" style="7" customWidth="1"/>
    <col min="1335" max="1335" width="12.5" style="7" customWidth="1"/>
    <col min="1336" max="1336" width="14.33203125" style="7" customWidth="1"/>
    <col min="1337" max="1337" width="13.6640625" style="7" customWidth="1"/>
    <col min="1338" max="1338" width="12.5" style="7" customWidth="1"/>
    <col min="1339" max="1339" width="14" style="7" customWidth="1"/>
    <col min="1340" max="1341" width="13" style="7" customWidth="1"/>
    <col min="1342" max="1342" width="15.33203125" style="7" customWidth="1"/>
    <col min="1343" max="1343" width="12.83203125" style="7" customWidth="1"/>
    <col min="1344" max="1344" width="3.83203125" style="7" customWidth="1"/>
    <col min="1345" max="1345" width="15.6640625" style="7" customWidth="1"/>
    <col min="1346" max="1346" width="10.1640625" style="7" customWidth="1"/>
    <col min="1347" max="1347" width="53.6640625" style="7" customWidth="1"/>
    <col min="1348" max="1348" width="32.83203125" style="7" customWidth="1"/>
    <col min="1349" max="1349" width="21.5" style="7" customWidth="1"/>
    <col min="1350" max="1576" width="9.1640625" style="7" bestFit="1" customWidth="1"/>
    <col min="1577" max="1577" width="4" style="7" customWidth="1"/>
    <col min="1578" max="1578" width="16.6640625" style="7" customWidth="1"/>
    <col min="1579" max="1579" width="45.33203125" style="7" customWidth="1"/>
    <col min="1580" max="1580" width="35.6640625" style="7" customWidth="1"/>
    <col min="1581" max="1581" width="15.5" style="7" customWidth="1"/>
    <col min="1582" max="1582" width="30.5" style="7" customWidth="1"/>
    <col min="1583" max="1584" width="10" style="7" customWidth="1"/>
    <col min="1585" max="1585" width="4" style="7" customWidth="1"/>
    <col min="1586" max="1586" width="13.83203125" style="7" customWidth="1"/>
    <col min="1587" max="1587" width="39.5" style="7" customWidth="1"/>
    <col min="1588" max="1589" width="13.5" style="7" customWidth="1"/>
    <col min="1590" max="1590" width="14" style="7" customWidth="1"/>
    <col min="1591" max="1591" width="12.5" style="7" customWidth="1"/>
    <col min="1592" max="1592" width="14.33203125" style="7" customWidth="1"/>
    <col min="1593" max="1593" width="13.6640625" style="7" customWidth="1"/>
    <col min="1594" max="1594" width="12.5" style="7" customWidth="1"/>
    <col min="1595" max="1595" width="14" style="7" customWidth="1"/>
    <col min="1596" max="1597" width="13" style="7" customWidth="1"/>
    <col min="1598" max="1598" width="15.33203125" style="7" customWidth="1"/>
    <col min="1599" max="1599" width="12.83203125" style="7" customWidth="1"/>
    <col min="1600" max="1600" width="3.83203125" style="7" customWidth="1"/>
    <col min="1601" max="1601" width="15.6640625" style="7" customWidth="1"/>
    <col min="1602" max="1602" width="10.1640625" style="7" customWidth="1"/>
    <col min="1603" max="1603" width="53.6640625" style="7" customWidth="1"/>
    <col min="1604" max="1604" width="32.83203125" style="7" customWidth="1"/>
    <col min="1605" max="1605" width="21.5" style="7" customWidth="1"/>
    <col min="1606" max="1832" width="9.1640625" style="7" bestFit="1" customWidth="1"/>
    <col min="1833" max="1833" width="4" style="7" customWidth="1"/>
    <col min="1834" max="1834" width="16.6640625" style="7" customWidth="1"/>
    <col min="1835" max="1835" width="45.33203125" style="7" customWidth="1"/>
    <col min="1836" max="1836" width="35.6640625" style="7" customWidth="1"/>
    <col min="1837" max="1837" width="15.5" style="7" customWidth="1"/>
    <col min="1838" max="1838" width="30.5" style="7" customWidth="1"/>
    <col min="1839" max="1840" width="10" style="7" customWidth="1"/>
    <col min="1841" max="1841" width="4" style="7" customWidth="1"/>
    <col min="1842" max="1842" width="13.83203125" style="7" customWidth="1"/>
    <col min="1843" max="1843" width="39.5" style="7" customWidth="1"/>
    <col min="1844" max="1845" width="13.5" style="7" customWidth="1"/>
    <col min="1846" max="1846" width="14" style="7" customWidth="1"/>
    <col min="1847" max="1847" width="12.5" style="7" customWidth="1"/>
    <col min="1848" max="1848" width="14.33203125" style="7" customWidth="1"/>
    <col min="1849" max="1849" width="13.6640625" style="7" customWidth="1"/>
    <col min="1850" max="1850" width="12.5" style="7" customWidth="1"/>
    <col min="1851" max="1851" width="14" style="7" customWidth="1"/>
    <col min="1852" max="1853" width="13" style="7" customWidth="1"/>
    <col min="1854" max="1854" width="15.33203125" style="7" customWidth="1"/>
    <col min="1855" max="1855" width="12.83203125" style="7" customWidth="1"/>
    <col min="1856" max="1856" width="3.83203125" style="7" customWidth="1"/>
    <col min="1857" max="1857" width="15.6640625" style="7" customWidth="1"/>
    <col min="1858" max="1858" width="10.1640625" style="7" customWidth="1"/>
    <col min="1859" max="1859" width="53.6640625" style="7" customWidth="1"/>
    <col min="1860" max="1860" width="32.83203125" style="7" customWidth="1"/>
    <col min="1861" max="1861" width="21.5" style="7" customWidth="1"/>
    <col min="1862" max="2088" width="9.1640625" style="7" bestFit="1" customWidth="1"/>
    <col min="2089" max="2089" width="4" style="7" customWidth="1"/>
    <col min="2090" max="2090" width="16.6640625" style="7" customWidth="1"/>
    <col min="2091" max="2091" width="45.33203125" style="7" customWidth="1"/>
    <col min="2092" max="2092" width="35.6640625" style="7" customWidth="1"/>
    <col min="2093" max="2093" width="15.5" style="7" customWidth="1"/>
    <col min="2094" max="2094" width="30.5" style="7" customWidth="1"/>
    <col min="2095" max="2096" width="10" style="7" customWidth="1"/>
    <col min="2097" max="2097" width="4" style="7" customWidth="1"/>
    <col min="2098" max="2098" width="13.83203125" style="7" customWidth="1"/>
    <col min="2099" max="2099" width="39.5" style="7" customWidth="1"/>
    <col min="2100" max="2101" width="13.5" style="7" customWidth="1"/>
    <col min="2102" max="2102" width="14" style="7" customWidth="1"/>
    <col min="2103" max="2103" width="12.5" style="7" customWidth="1"/>
    <col min="2104" max="2104" width="14.33203125" style="7" customWidth="1"/>
    <col min="2105" max="2105" width="13.6640625" style="7" customWidth="1"/>
    <col min="2106" max="2106" width="12.5" style="7" customWidth="1"/>
    <col min="2107" max="2107" width="14" style="7" customWidth="1"/>
    <col min="2108" max="2109" width="13" style="7" customWidth="1"/>
    <col min="2110" max="2110" width="15.33203125" style="7" customWidth="1"/>
    <col min="2111" max="2111" width="12.83203125" style="7" customWidth="1"/>
    <col min="2112" max="2112" width="3.83203125" style="7" customWidth="1"/>
    <col min="2113" max="2113" width="15.6640625" style="7" customWidth="1"/>
    <col min="2114" max="2114" width="10.1640625" style="7" customWidth="1"/>
    <col min="2115" max="2115" width="53.6640625" style="7" customWidth="1"/>
    <col min="2116" max="2116" width="32.83203125" style="7" customWidth="1"/>
    <col min="2117" max="2117" width="21.5" style="7" customWidth="1"/>
    <col min="2118" max="2344" width="9.1640625" style="7" bestFit="1" customWidth="1"/>
    <col min="2345" max="2345" width="4" style="7" customWidth="1"/>
    <col min="2346" max="2346" width="16.6640625" style="7" customWidth="1"/>
    <col min="2347" max="2347" width="45.33203125" style="7" customWidth="1"/>
    <col min="2348" max="2348" width="35.6640625" style="7" customWidth="1"/>
    <col min="2349" max="2349" width="15.5" style="7" customWidth="1"/>
    <col min="2350" max="2350" width="30.5" style="7" customWidth="1"/>
    <col min="2351" max="2352" width="10" style="7" customWidth="1"/>
    <col min="2353" max="2353" width="4" style="7" customWidth="1"/>
    <col min="2354" max="2354" width="13.83203125" style="7" customWidth="1"/>
    <col min="2355" max="2355" width="39.5" style="7" customWidth="1"/>
    <col min="2356" max="2357" width="13.5" style="7" customWidth="1"/>
    <col min="2358" max="2358" width="14" style="7" customWidth="1"/>
    <col min="2359" max="2359" width="12.5" style="7" customWidth="1"/>
    <col min="2360" max="2360" width="14.33203125" style="7" customWidth="1"/>
    <col min="2361" max="2361" width="13.6640625" style="7" customWidth="1"/>
    <col min="2362" max="2362" width="12.5" style="7" customWidth="1"/>
    <col min="2363" max="2363" width="14" style="7" customWidth="1"/>
    <col min="2364" max="2365" width="13" style="7" customWidth="1"/>
    <col min="2366" max="2366" width="15.33203125" style="7" customWidth="1"/>
    <col min="2367" max="2367" width="12.83203125" style="7" customWidth="1"/>
    <col min="2368" max="2368" width="3.83203125" style="7" customWidth="1"/>
    <col min="2369" max="2369" width="15.6640625" style="7" customWidth="1"/>
    <col min="2370" max="2370" width="10.1640625" style="7" customWidth="1"/>
    <col min="2371" max="2371" width="53.6640625" style="7" customWidth="1"/>
    <col min="2372" max="2372" width="32.83203125" style="7" customWidth="1"/>
    <col min="2373" max="2373" width="21.5" style="7" customWidth="1"/>
    <col min="2374" max="2600" width="9.1640625" style="7" bestFit="1" customWidth="1"/>
    <col min="2601" max="2601" width="4" style="7" customWidth="1"/>
    <col min="2602" max="2602" width="16.6640625" style="7" customWidth="1"/>
    <col min="2603" max="2603" width="45.33203125" style="7" customWidth="1"/>
    <col min="2604" max="2604" width="35.6640625" style="7" customWidth="1"/>
    <col min="2605" max="2605" width="15.5" style="7" customWidth="1"/>
    <col min="2606" max="2606" width="30.5" style="7" customWidth="1"/>
    <col min="2607" max="2608" width="10" style="7" customWidth="1"/>
    <col min="2609" max="2609" width="4" style="7" customWidth="1"/>
    <col min="2610" max="2610" width="13.83203125" style="7" customWidth="1"/>
    <col min="2611" max="2611" width="39.5" style="7" customWidth="1"/>
    <col min="2612" max="2613" width="13.5" style="7" customWidth="1"/>
    <col min="2614" max="2614" width="14" style="7" customWidth="1"/>
    <col min="2615" max="2615" width="12.5" style="7" customWidth="1"/>
    <col min="2616" max="2616" width="14.33203125" style="7" customWidth="1"/>
    <col min="2617" max="2617" width="13.6640625" style="7" customWidth="1"/>
    <col min="2618" max="2618" width="12.5" style="7" customWidth="1"/>
    <col min="2619" max="2619" width="14" style="7" customWidth="1"/>
    <col min="2620" max="2621" width="13" style="7" customWidth="1"/>
    <col min="2622" max="2622" width="15.33203125" style="7" customWidth="1"/>
    <col min="2623" max="2623" width="12.83203125" style="7" customWidth="1"/>
    <col min="2624" max="2624" width="3.83203125" style="7" customWidth="1"/>
    <col min="2625" max="2625" width="15.6640625" style="7" customWidth="1"/>
    <col min="2626" max="2626" width="10.1640625" style="7" customWidth="1"/>
    <col min="2627" max="2627" width="53.6640625" style="7" customWidth="1"/>
    <col min="2628" max="2628" width="32.83203125" style="7" customWidth="1"/>
    <col min="2629" max="2629" width="21.5" style="7" customWidth="1"/>
    <col min="2630" max="2856" width="9.1640625" style="7" bestFit="1" customWidth="1"/>
    <col min="2857" max="2857" width="4" style="7" customWidth="1"/>
    <col min="2858" max="2858" width="16.6640625" style="7" customWidth="1"/>
    <col min="2859" max="2859" width="45.33203125" style="7" customWidth="1"/>
    <col min="2860" max="2860" width="35.6640625" style="7" customWidth="1"/>
    <col min="2861" max="2861" width="15.5" style="7" customWidth="1"/>
    <col min="2862" max="2862" width="30.5" style="7" customWidth="1"/>
    <col min="2863" max="2864" width="10" style="7" customWidth="1"/>
    <col min="2865" max="2865" width="4" style="7" customWidth="1"/>
    <col min="2866" max="2866" width="13.83203125" style="7" customWidth="1"/>
    <col min="2867" max="2867" width="39.5" style="7" customWidth="1"/>
    <col min="2868" max="2869" width="13.5" style="7" customWidth="1"/>
    <col min="2870" max="2870" width="14" style="7" customWidth="1"/>
    <col min="2871" max="2871" width="12.5" style="7" customWidth="1"/>
    <col min="2872" max="2872" width="14.33203125" style="7" customWidth="1"/>
    <col min="2873" max="2873" width="13.6640625" style="7" customWidth="1"/>
    <col min="2874" max="2874" width="12.5" style="7" customWidth="1"/>
    <col min="2875" max="2875" width="14" style="7" customWidth="1"/>
    <col min="2876" max="2877" width="13" style="7" customWidth="1"/>
    <col min="2878" max="2878" width="15.33203125" style="7" customWidth="1"/>
    <col min="2879" max="2879" width="12.83203125" style="7" customWidth="1"/>
    <col min="2880" max="2880" width="3.83203125" style="7" customWidth="1"/>
    <col min="2881" max="2881" width="15.6640625" style="7" customWidth="1"/>
    <col min="2882" max="2882" width="10.1640625" style="7" customWidth="1"/>
    <col min="2883" max="2883" width="53.6640625" style="7" customWidth="1"/>
    <col min="2884" max="2884" width="32.83203125" style="7" customWidth="1"/>
    <col min="2885" max="2885" width="21.5" style="7" customWidth="1"/>
    <col min="2886" max="3112" width="9.1640625" style="7" bestFit="1" customWidth="1"/>
    <col min="3113" max="3113" width="4" style="7" customWidth="1"/>
    <col min="3114" max="3114" width="16.6640625" style="7" customWidth="1"/>
    <col min="3115" max="3115" width="45.33203125" style="7" customWidth="1"/>
    <col min="3116" max="3116" width="35.6640625" style="7" customWidth="1"/>
    <col min="3117" max="3117" width="15.5" style="7" customWidth="1"/>
    <col min="3118" max="3118" width="30.5" style="7" customWidth="1"/>
    <col min="3119" max="3120" width="10" style="7" customWidth="1"/>
    <col min="3121" max="3121" width="4" style="7" customWidth="1"/>
    <col min="3122" max="3122" width="13.83203125" style="7" customWidth="1"/>
    <col min="3123" max="3123" width="39.5" style="7" customWidth="1"/>
    <col min="3124" max="3125" width="13.5" style="7" customWidth="1"/>
    <col min="3126" max="3126" width="14" style="7" customWidth="1"/>
    <col min="3127" max="3127" width="12.5" style="7" customWidth="1"/>
    <col min="3128" max="3128" width="14.33203125" style="7" customWidth="1"/>
    <col min="3129" max="3129" width="13.6640625" style="7" customWidth="1"/>
    <col min="3130" max="3130" width="12.5" style="7" customWidth="1"/>
    <col min="3131" max="3131" width="14" style="7" customWidth="1"/>
    <col min="3132" max="3133" width="13" style="7" customWidth="1"/>
    <col min="3134" max="3134" width="15.33203125" style="7" customWidth="1"/>
    <col min="3135" max="3135" width="12.83203125" style="7" customWidth="1"/>
    <col min="3136" max="3136" width="3.83203125" style="7" customWidth="1"/>
    <col min="3137" max="3137" width="15.6640625" style="7" customWidth="1"/>
    <col min="3138" max="3138" width="10.1640625" style="7" customWidth="1"/>
    <col min="3139" max="3139" width="53.6640625" style="7" customWidth="1"/>
    <col min="3140" max="3140" width="32.83203125" style="7" customWidth="1"/>
    <col min="3141" max="3141" width="21.5" style="7" customWidth="1"/>
    <col min="3142" max="3368" width="9.1640625" style="7" bestFit="1" customWidth="1"/>
    <col min="3369" max="3369" width="4" style="7" customWidth="1"/>
    <col min="3370" max="3370" width="16.6640625" style="7" customWidth="1"/>
    <col min="3371" max="3371" width="45.33203125" style="7" customWidth="1"/>
    <col min="3372" max="3372" width="35.6640625" style="7" customWidth="1"/>
    <col min="3373" max="3373" width="15.5" style="7" customWidth="1"/>
    <col min="3374" max="3374" width="30.5" style="7" customWidth="1"/>
    <col min="3375" max="3376" width="10" style="7" customWidth="1"/>
    <col min="3377" max="3377" width="4" style="7" customWidth="1"/>
    <col min="3378" max="3378" width="13.83203125" style="7" customWidth="1"/>
    <col min="3379" max="3379" width="39.5" style="7" customWidth="1"/>
    <col min="3380" max="3381" width="13.5" style="7" customWidth="1"/>
    <col min="3382" max="3382" width="14" style="7" customWidth="1"/>
    <col min="3383" max="3383" width="12.5" style="7" customWidth="1"/>
    <col min="3384" max="3384" width="14.33203125" style="7" customWidth="1"/>
    <col min="3385" max="3385" width="13.6640625" style="7" customWidth="1"/>
    <col min="3386" max="3386" width="12.5" style="7" customWidth="1"/>
    <col min="3387" max="3387" width="14" style="7" customWidth="1"/>
    <col min="3388" max="3389" width="13" style="7" customWidth="1"/>
    <col min="3390" max="3390" width="15.33203125" style="7" customWidth="1"/>
    <col min="3391" max="3391" width="12.83203125" style="7" customWidth="1"/>
    <col min="3392" max="3392" width="3.83203125" style="7" customWidth="1"/>
    <col min="3393" max="3393" width="15.6640625" style="7" customWidth="1"/>
    <col min="3394" max="3394" width="10.1640625" style="7" customWidth="1"/>
    <col min="3395" max="3395" width="53.6640625" style="7" customWidth="1"/>
    <col min="3396" max="3396" width="32.83203125" style="7" customWidth="1"/>
    <col min="3397" max="3397" width="21.5" style="7" customWidth="1"/>
    <col min="3398" max="3624" width="9.1640625" style="7" bestFit="1" customWidth="1"/>
    <col min="3625" max="3625" width="4" style="7" customWidth="1"/>
    <col min="3626" max="3626" width="16.6640625" style="7" customWidth="1"/>
    <col min="3627" max="3627" width="45.33203125" style="7" customWidth="1"/>
    <col min="3628" max="3628" width="35.6640625" style="7" customWidth="1"/>
    <col min="3629" max="3629" width="15.5" style="7" customWidth="1"/>
    <col min="3630" max="3630" width="30.5" style="7" customWidth="1"/>
    <col min="3631" max="3632" width="10" style="7" customWidth="1"/>
    <col min="3633" max="3633" width="4" style="7" customWidth="1"/>
    <col min="3634" max="3634" width="13.83203125" style="7" customWidth="1"/>
    <col min="3635" max="3635" width="39.5" style="7" customWidth="1"/>
    <col min="3636" max="3637" width="13.5" style="7" customWidth="1"/>
    <col min="3638" max="3638" width="14" style="7" customWidth="1"/>
    <col min="3639" max="3639" width="12.5" style="7" customWidth="1"/>
    <col min="3640" max="3640" width="14.33203125" style="7" customWidth="1"/>
    <col min="3641" max="3641" width="13.6640625" style="7" customWidth="1"/>
    <col min="3642" max="3642" width="12.5" style="7" customWidth="1"/>
    <col min="3643" max="3643" width="14" style="7" customWidth="1"/>
    <col min="3644" max="3645" width="13" style="7" customWidth="1"/>
    <col min="3646" max="3646" width="15.33203125" style="7" customWidth="1"/>
    <col min="3647" max="3647" width="12.83203125" style="7" customWidth="1"/>
    <col min="3648" max="3648" width="3.83203125" style="7" customWidth="1"/>
    <col min="3649" max="3649" width="15.6640625" style="7" customWidth="1"/>
    <col min="3650" max="3650" width="10.1640625" style="7" customWidth="1"/>
    <col min="3651" max="3651" width="53.6640625" style="7" customWidth="1"/>
    <col min="3652" max="3652" width="32.83203125" style="7" customWidth="1"/>
    <col min="3653" max="3653" width="21.5" style="7" customWidth="1"/>
    <col min="3654" max="3880" width="9.1640625" style="7" bestFit="1" customWidth="1"/>
    <col min="3881" max="3881" width="4" style="7" customWidth="1"/>
    <col min="3882" max="3882" width="16.6640625" style="7" customWidth="1"/>
    <col min="3883" max="3883" width="45.33203125" style="7" customWidth="1"/>
    <col min="3884" max="3884" width="35.6640625" style="7" customWidth="1"/>
    <col min="3885" max="3885" width="15.5" style="7" customWidth="1"/>
    <col min="3886" max="3886" width="30.5" style="7" customWidth="1"/>
    <col min="3887" max="3888" width="10" style="7" customWidth="1"/>
    <col min="3889" max="3889" width="4" style="7" customWidth="1"/>
    <col min="3890" max="3890" width="13.83203125" style="7" customWidth="1"/>
    <col min="3891" max="3891" width="39.5" style="7" customWidth="1"/>
    <col min="3892" max="3893" width="13.5" style="7" customWidth="1"/>
    <col min="3894" max="3894" width="14" style="7" customWidth="1"/>
    <col min="3895" max="3895" width="12.5" style="7" customWidth="1"/>
    <col min="3896" max="3896" width="14.33203125" style="7" customWidth="1"/>
    <col min="3897" max="3897" width="13.6640625" style="7" customWidth="1"/>
    <col min="3898" max="3898" width="12.5" style="7" customWidth="1"/>
    <col min="3899" max="3899" width="14" style="7" customWidth="1"/>
    <col min="3900" max="3901" width="13" style="7" customWidth="1"/>
    <col min="3902" max="3902" width="15.33203125" style="7" customWidth="1"/>
    <col min="3903" max="3903" width="12.83203125" style="7" customWidth="1"/>
    <col min="3904" max="3904" width="3.83203125" style="7" customWidth="1"/>
    <col min="3905" max="3905" width="15.6640625" style="7" customWidth="1"/>
    <col min="3906" max="3906" width="10.1640625" style="7" customWidth="1"/>
    <col min="3907" max="3907" width="53.6640625" style="7" customWidth="1"/>
    <col min="3908" max="3908" width="32.83203125" style="7" customWidth="1"/>
    <col min="3909" max="3909" width="21.5" style="7" customWidth="1"/>
    <col min="3910" max="4136" width="9.1640625" style="7" bestFit="1" customWidth="1"/>
    <col min="4137" max="4137" width="4" style="7" customWidth="1"/>
    <col min="4138" max="4138" width="16.6640625" style="7" customWidth="1"/>
    <col min="4139" max="4139" width="45.33203125" style="7" customWidth="1"/>
    <col min="4140" max="4140" width="35.6640625" style="7" customWidth="1"/>
    <col min="4141" max="4141" width="15.5" style="7" customWidth="1"/>
    <col min="4142" max="4142" width="30.5" style="7" customWidth="1"/>
    <col min="4143" max="4144" width="10" style="7" customWidth="1"/>
    <col min="4145" max="4145" width="4" style="7" customWidth="1"/>
    <col min="4146" max="4146" width="13.83203125" style="7" customWidth="1"/>
    <col min="4147" max="4147" width="39.5" style="7" customWidth="1"/>
    <col min="4148" max="4149" width="13.5" style="7" customWidth="1"/>
    <col min="4150" max="4150" width="14" style="7" customWidth="1"/>
    <col min="4151" max="4151" width="12.5" style="7" customWidth="1"/>
    <col min="4152" max="4152" width="14.33203125" style="7" customWidth="1"/>
    <col min="4153" max="4153" width="13.6640625" style="7" customWidth="1"/>
    <col min="4154" max="4154" width="12.5" style="7" customWidth="1"/>
    <col min="4155" max="4155" width="14" style="7" customWidth="1"/>
    <col min="4156" max="4157" width="13" style="7" customWidth="1"/>
    <col min="4158" max="4158" width="15.33203125" style="7" customWidth="1"/>
    <col min="4159" max="4159" width="12.83203125" style="7" customWidth="1"/>
    <col min="4160" max="4160" width="3.83203125" style="7" customWidth="1"/>
    <col min="4161" max="4161" width="15.6640625" style="7" customWidth="1"/>
    <col min="4162" max="4162" width="10.1640625" style="7" customWidth="1"/>
    <col min="4163" max="4163" width="53.6640625" style="7" customWidth="1"/>
    <col min="4164" max="4164" width="32.83203125" style="7" customWidth="1"/>
    <col min="4165" max="4165" width="21.5" style="7" customWidth="1"/>
    <col min="4166" max="4392" width="9.1640625" style="7" bestFit="1" customWidth="1"/>
    <col min="4393" max="4393" width="4" style="7" customWidth="1"/>
    <col min="4394" max="4394" width="16.6640625" style="7" customWidth="1"/>
    <col min="4395" max="4395" width="45.33203125" style="7" customWidth="1"/>
    <col min="4396" max="4396" width="35.6640625" style="7" customWidth="1"/>
    <col min="4397" max="4397" width="15.5" style="7" customWidth="1"/>
    <col min="4398" max="4398" width="30.5" style="7" customWidth="1"/>
    <col min="4399" max="4400" width="10" style="7" customWidth="1"/>
    <col min="4401" max="4401" width="4" style="7" customWidth="1"/>
    <col min="4402" max="4402" width="13.83203125" style="7" customWidth="1"/>
    <col min="4403" max="4403" width="39.5" style="7" customWidth="1"/>
    <col min="4404" max="4405" width="13.5" style="7" customWidth="1"/>
    <col min="4406" max="4406" width="14" style="7" customWidth="1"/>
    <col min="4407" max="4407" width="12.5" style="7" customWidth="1"/>
    <col min="4408" max="4408" width="14.33203125" style="7" customWidth="1"/>
    <col min="4409" max="4409" width="13.6640625" style="7" customWidth="1"/>
    <col min="4410" max="4410" width="12.5" style="7" customWidth="1"/>
    <col min="4411" max="4411" width="14" style="7" customWidth="1"/>
    <col min="4412" max="4413" width="13" style="7" customWidth="1"/>
    <col min="4414" max="4414" width="15.33203125" style="7" customWidth="1"/>
    <col min="4415" max="4415" width="12.83203125" style="7" customWidth="1"/>
    <col min="4416" max="4416" width="3.83203125" style="7" customWidth="1"/>
    <col min="4417" max="4417" width="15.6640625" style="7" customWidth="1"/>
    <col min="4418" max="4418" width="10.1640625" style="7" customWidth="1"/>
    <col min="4419" max="4419" width="53.6640625" style="7" customWidth="1"/>
    <col min="4420" max="4420" width="32.83203125" style="7" customWidth="1"/>
    <col min="4421" max="4421" width="21.5" style="7" customWidth="1"/>
    <col min="4422" max="4648" width="9.1640625" style="7" bestFit="1" customWidth="1"/>
    <col min="4649" max="4649" width="4" style="7" customWidth="1"/>
    <col min="4650" max="4650" width="16.6640625" style="7" customWidth="1"/>
    <col min="4651" max="4651" width="45.33203125" style="7" customWidth="1"/>
    <col min="4652" max="4652" width="35.6640625" style="7" customWidth="1"/>
    <col min="4653" max="4653" width="15.5" style="7" customWidth="1"/>
    <col min="4654" max="4654" width="30.5" style="7" customWidth="1"/>
    <col min="4655" max="4656" width="10" style="7" customWidth="1"/>
    <col min="4657" max="4657" width="4" style="7" customWidth="1"/>
    <col min="4658" max="4658" width="13.83203125" style="7" customWidth="1"/>
    <col min="4659" max="4659" width="39.5" style="7" customWidth="1"/>
    <col min="4660" max="4661" width="13.5" style="7" customWidth="1"/>
    <col min="4662" max="4662" width="14" style="7" customWidth="1"/>
    <col min="4663" max="4663" width="12.5" style="7" customWidth="1"/>
    <col min="4664" max="4664" width="14.33203125" style="7" customWidth="1"/>
    <col min="4665" max="4665" width="13.6640625" style="7" customWidth="1"/>
    <col min="4666" max="4666" width="12.5" style="7" customWidth="1"/>
    <col min="4667" max="4667" width="14" style="7" customWidth="1"/>
    <col min="4668" max="4669" width="13" style="7" customWidth="1"/>
    <col min="4670" max="4670" width="15.33203125" style="7" customWidth="1"/>
    <col min="4671" max="4671" width="12.83203125" style="7" customWidth="1"/>
    <col min="4672" max="4672" width="3.83203125" style="7" customWidth="1"/>
    <col min="4673" max="4673" width="15.6640625" style="7" customWidth="1"/>
    <col min="4674" max="4674" width="10.1640625" style="7" customWidth="1"/>
    <col min="4675" max="4675" width="53.6640625" style="7" customWidth="1"/>
    <col min="4676" max="4676" width="32.83203125" style="7" customWidth="1"/>
    <col min="4677" max="4677" width="21.5" style="7" customWidth="1"/>
    <col min="4678" max="4904" width="9.1640625" style="7" bestFit="1" customWidth="1"/>
    <col min="4905" max="4905" width="4" style="7" customWidth="1"/>
    <col min="4906" max="4906" width="16.6640625" style="7" customWidth="1"/>
    <col min="4907" max="4907" width="45.33203125" style="7" customWidth="1"/>
    <col min="4908" max="4908" width="35.6640625" style="7" customWidth="1"/>
    <col min="4909" max="4909" width="15.5" style="7" customWidth="1"/>
    <col min="4910" max="4910" width="30.5" style="7" customWidth="1"/>
    <col min="4911" max="4912" width="10" style="7" customWidth="1"/>
    <col min="4913" max="4913" width="4" style="7" customWidth="1"/>
    <col min="4914" max="4914" width="13.83203125" style="7" customWidth="1"/>
    <col min="4915" max="4915" width="39.5" style="7" customWidth="1"/>
    <col min="4916" max="4917" width="13.5" style="7" customWidth="1"/>
    <col min="4918" max="4918" width="14" style="7" customWidth="1"/>
    <col min="4919" max="4919" width="12.5" style="7" customWidth="1"/>
    <col min="4920" max="4920" width="14.33203125" style="7" customWidth="1"/>
    <col min="4921" max="4921" width="13.6640625" style="7" customWidth="1"/>
    <col min="4922" max="4922" width="12.5" style="7" customWidth="1"/>
    <col min="4923" max="4923" width="14" style="7" customWidth="1"/>
    <col min="4924" max="4925" width="13" style="7" customWidth="1"/>
    <col min="4926" max="4926" width="15.33203125" style="7" customWidth="1"/>
    <col min="4927" max="4927" width="12.83203125" style="7" customWidth="1"/>
    <col min="4928" max="4928" width="3.83203125" style="7" customWidth="1"/>
    <col min="4929" max="4929" width="15.6640625" style="7" customWidth="1"/>
    <col min="4930" max="4930" width="10.1640625" style="7" customWidth="1"/>
    <col min="4931" max="4931" width="53.6640625" style="7" customWidth="1"/>
    <col min="4932" max="4932" width="32.83203125" style="7" customWidth="1"/>
    <col min="4933" max="4933" width="21.5" style="7" customWidth="1"/>
    <col min="4934" max="5160" width="9.1640625" style="7" bestFit="1" customWidth="1"/>
    <col min="5161" max="5161" width="4" style="7" customWidth="1"/>
    <col min="5162" max="5162" width="16.6640625" style="7" customWidth="1"/>
    <col min="5163" max="5163" width="45.33203125" style="7" customWidth="1"/>
    <col min="5164" max="5164" width="35.6640625" style="7" customWidth="1"/>
    <col min="5165" max="5165" width="15.5" style="7" customWidth="1"/>
    <col min="5166" max="5166" width="30.5" style="7" customWidth="1"/>
    <col min="5167" max="5168" width="10" style="7" customWidth="1"/>
    <col min="5169" max="5169" width="4" style="7" customWidth="1"/>
    <col min="5170" max="5170" width="13.83203125" style="7" customWidth="1"/>
    <col min="5171" max="5171" width="39.5" style="7" customWidth="1"/>
    <col min="5172" max="5173" width="13.5" style="7" customWidth="1"/>
    <col min="5174" max="5174" width="14" style="7" customWidth="1"/>
    <col min="5175" max="5175" width="12.5" style="7" customWidth="1"/>
    <col min="5176" max="5176" width="14.33203125" style="7" customWidth="1"/>
    <col min="5177" max="5177" width="13.6640625" style="7" customWidth="1"/>
    <col min="5178" max="5178" width="12.5" style="7" customWidth="1"/>
    <col min="5179" max="5179" width="14" style="7" customWidth="1"/>
    <col min="5180" max="5181" width="13" style="7" customWidth="1"/>
    <col min="5182" max="5182" width="15.33203125" style="7" customWidth="1"/>
    <col min="5183" max="5183" width="12.83203125" style="7" customWidth="1"/>
    <col min="5184" max="5184" width="3.83203125" style="7" customWidth="1"/>
    <col min="5185" max="5185" width="15.6640625" style="7" customWidth="1"/>
    <col min="5186" max="5186" width="10.1640625" style="7" customWidth="1"/>
    <col min="5187" max="5187" width="53.6640625" style="7" customWidth="1"/>
    <col min="5188" max="5188" width="32.83203125" style="7" customWidth="1"/>
    <col min="5189" max="5189" width="21.5" style="7" customWidth="1"/>
    <col min="5190" max="5416" width="9.1640625" style="7" bestFit="1" customWidth="1"/>
    <col min="5417" max="5417" width="4" style="7" customWidth="1"/>
    <col min="5418" max="5418" width="16.6640625" style="7" customWidth="1"/>
    <col min="5419" max="5419" width="45.33203125" style="7" customWidth="1"/>
    <col min="5420" max="5420" width="35.6640625" style="7" customWidth="1"/>
    <col min="5421" max="5421" width="15.5" style="7" customWidth="1"/>
    <col min="5422" max="5422" width="30.5" style="7" customWidth="1"/>
    <col min="5423" max="5424" width="10" style="7" customWidth="1"/>
    <col min="5425" max="5425" width="4" style="7" customWidth="1"/>
    <col min="5426" max="5426" width="13.83203125" style="7" customWidth="1"/>
    <col min="5427" max="5427" width="39.5" style="7" customWidth="1"/>
    <col min="5428" max="5429" width="13.5" style="7" customWidth="1"/>
    <col min="5430" max="5430" width="14" style="7" customWidth="1"/>
    <col min="5431" max="5431" width="12.5" style="7" customWidth="1"/>
    <col min="5432" max="5432" width="14.33203125" style="7" customWidth="1"/>
    <col min="5433" max="5433" width="13.6640625" style="7" customWidth="1"/>
    <col min="5434" max="5434" width="12.5" style="7" customWidth="1"/>
    <col min="5435" max="5435" width="14" style="7" customWidth="1"/>
    <col min="5436" max="5437" width="13" style="7" customWidth="1"/>
    <col min="5438" max="5438" width="15.33203125" style="7" customWidth="1"/>
    <col min="5439" max="5439" width="12.83203125" style="7" customWidth="1"/>
    <col min="5440" max="5440" width="3.83203125" style="7" customWidth="1"/>
    <col min="5441" max="5441" width="15.6640625" style="7" customWidth="1"/>
    <col min="5442" max="5442" width="10.1640625" style="7" customWidth="1"/>
    <col min="5443" max="5443" width="53.6640625" style="7" customWidth="1"/>
    <col min="5444" max="5444" width="32.83203125" style="7" customWidth="1"/>
    <col min="5445" max="5445" width="21.5" style="7" customWidth="1"/>
    <col min="5446" max="5672" width="9.1640625" style="7" bestFit="1" customWidth="1"/>
    <col min="5673" max="5673" width="4" style="7" customWidth="1"/>
    <col min="5674" max="5674" width="16.6640625" style="7" customWidth="1"/>
    <col min="5675" max="5675" width="45.33203125" style="7" customWidth="1"/>
    <col min="5676" max="5676" width="35.6640625" style="7" customWidth="1"/>
    <col min="5677" max="5677" width="15.5" style="7" customWidth="1"/>
    <col min="5678" max="5678" width="30.5" style="7" customWidth="1"/>
    <col min="5679" max="5680" width="10" style="7" customWidth="1"/>
    <col min="5681" max="5681" width="4" style="7" customWidth="1"/>
    <col min="5682" max="5682" width="13.83203125" style="7" customWidth="1"/>
    <col min="5683" max="5683" width="39.5" style="7" customWidth="1"/>
    <col min="5684" max="5685" width="13.5" style="7" customWidth="1"/>
    <col min="5686" max="5686" width="14" style="7" customWidth="1"/>
    <col min="5687" max="5687" width="12.5" style="7" customWidth="1"/>
    <col min="5688" max="5688" width="14.33203125" style="7" customWidth="1"/>
    <col min="5689" max="5689" width="13.6640625" style="7" customWidth="1"/>
    <col min="5690" max="5690" width="12.5" style="7" customWidth="1"/>
    <col min="5691" max="5691" width="14" style="7" customWidth="1"/>
    <col min="5692" max="5693" width="13" style="7" customWidth="1"/>
    <col min="5694" max="5694" width="15.33203125" style="7" customWidth="1"/>
    <col min="5695" max="5695" width="12.83203125" style="7" customWidth="1"/>
    <col min="5696" max="5696" width="3.83203125" style="7" customWidth="1"/>
    <col min="5697" max="5697" width="15.6640625" style="7" customWidth="1"/>
    <col min="5698" max="5698" width="10.1640625" style="7" customWidth="1"/>
    <col min="5699" max="5699" width="53.6640625" style="7" customWidth="1"/>
    <col min="5700" max="5700" width="32.83203125" style="7" customWidth="1"/>
    <col min="5701" max="5701" width="21.5" style="7" customWidth="1"/>
    <col min="5702" max="5928" width="9.1640625" style="7" bestFit="1" customWidth="1"/>
    <col min="5929" max="5929" width="4" style="7" customWidth="1"/>
    <col min="5930" max="5930" width="16.6640625" style="7" customWidth="1"/>
    <col min="5931" max="5931" width="45.33203125" style="7" customWidth="1"/>
    <col min="5932" max="5932" width="35.6640625" style="7" customWidth="1"/>
    <col min="5933" max="5933" width="15.5" style="7" customWidth="1"/>
    <col min="5934" max="5934" width="30.5" style="7" customWidth="1"/>
    <col min="5935" max="5936" width="10" style="7" customWidth="1"/>
    <col min="5937" max="5937" width="4" style="7" customWidth="1"/>
    <col min="5938" max="5938" width="13.83203125" style="7" customWidth="1"/>
    <col min="5939" max="5939" width="39.5" style="7" customWidth="1"/>
    <col min="5940" max="5941" width="13.5" style="7" customWidth="1"/>
    <col min="5942" max="5942" width="14" style="7" customWidth="1"/>
    <col min="5943" max="5943" width="12.5" style="7" customWidth="1"/>
    <col min="5944" max="5944" width="14.33203125" style="7" customWidth="1"/>
    <col min="5945" max="5945" width="13.6640625" style="7" customWidth="1"/>
    <col min="5946" max="5946" width="12.5" style="7" customWidth="1"/>
    <col min="5947" max="5947" width="14" style="7" customWidth="1"/>
    <col min="5948" max="5949" width="13" style="7" customWidth="1"/>
    <col min="5950" max="5950" width="15.33203125" style="7" customWidth="1"/>
    <col min="5951" max="5951" width="12.83203125" style="7" customWidth="1"/>
    <col min="5952" max="5952" width="3.83203125" style="7" customWidth="1"/>
    <col min="5953" max="5953" width="15.6640625" style="7" customWidth="1"/>
    <col min="5954" max="5954" width="10.1640625" style="7" customWidth="1"/>
    <col min="5955" max="5955" width="53.6640625" style="7" customWidth="1"/>
    <col min="5956" max="5956" width="32.83203125" style="7" customWidth="1"/>
    <col min="5957" max="5957" width="21.5" style="7" customWidth="1"/>
    <col min="5958" max="6184" width="9.1640625" style="7" bestFit="1" customWidth="1"/>
    <col min="6185" max="6185" width="4" style="7" customWidth="1"/>
    <col min="6186" max="6186" width="16.6640625" style="7" customWidth="1"/>
    <col min="6187" max="6187" width="45.33203125" style="7" customWidth="1"/>
    <col min="6188" max="6188" width="35.6640625" style="7" customWidth="1"/>
    <col min="6189" max="6189" width="15.5" style="7" customWidth="1"/>
    <col min="6190" max="6190" width="30.5" style="7" customWidth="1"/>
    <col min="6191" max="6192" width="10" style="7" customWidth="1"/>
    <col min="6193" max="6193" width="4" style="7" customWidth="1"/>
    <col min="6194" max="6194" width="13.83203125" style="7" customWidth="1"/>
    <col min="6195" max="6195" width="39.5" style="7" customWidth="1"/>
    <col min="6196" max="6197" width="13.5" style="7" customWidth="1"/>
    <col min="6198" max="6198" width="14" style="7" customWidth="1"/>
    <col min="6199" max="6199" width="12.5" style="7" customWidth="1"/>
    <col min="6200" max="6200" width="14.33203125" style="7" customWidth="1"/>
    <col min="6201" max="6201" width="13.6640625" style="7" customWidth="1"/>
    <col min="6202" max="6202" width="12.5" style="7" customWidth="1"/>
    <col min="6203" max="6203" width="14" style="7" customWidth="1"/>
    <col min="6204" max="6205" width="13" style="7" customWidth="1"/>
    <col min="6206" max="6206" width="15.33203125" style="7" customWidth="1"/>
    <col min="6207" max="6207" width="12.83203125" style="7" customWidth="1"/>
    <col min="6208" max="6208" width="3.83203125" style="7" customWidth="1"/>
    <col min="6209" max="6209" width="15.6640625" style="7" customWidth="1"/>
    <col min="6210" max="6210" width="10.1640625" style="7" customWidth="1"/>
    <col min="6211" max="6211" width="53.6640625" style="7" customWidth="1"/>
    <col min="6212" max="6212" width="32.83203125" style="7" customWidth="1"/>
    <col min="6213" max="6213" width="21.5" style="7" customWidth="1"/>
    <col min="6214" max="6440" width="9.1640625" style="7" bestFit="1" customWidth="1"/>
    <col min="6441" max="6441" width="4" style="7" customWidth="1"/>
    <col min="6442" max="6442" width="16.6640625" style="7" customWidth="1"/>
    <col min="6443" max="6443" width="45.33203125" style="7" customWidth="1"/>
    <col min="6444" max="6444" width="35.6640625" style="7" customWidth="1"/>
    <col min="6445" max="6445" width="15.5" style="7" customWidth="1"/>
    <col min="6446" max="6446" width="30.5" style="7" customWidth="1"/>
    <col min="6447" max="6448" width="10" style="7" customWidth="1"/>
    <col min="6449" max="6449" width="4" style="7" customWidth="1"/>
    <col min="6450" max="6450" width="13.83203125" style="7" customWidth="1"/>
    <col min="6451" max="6451" width="39.5" style="7" customWidth="1"/>
    <col min="6452" max="6453" width="13.5" style="7" customWidth="1"/>
    <col min="6454" max="6454" width="14" style="7" customWidth="1"/>
    <col min="6455" max="6455" width="12.5" style="7" customWidth="1"/>
    <col min="6456" max="6456" width="14.33203125" style="7" customWidth="1"/>
    <col min="6457" max="6457" width="13.6640625" style="7" customWidth="1"/>
    <col min="6458" max="6458" width="12.5" style="7" customWidth="1"/>
    <col min="6459" max="6459" width="14" style="7" customWidth="1"/>
    <col min="6460" max="6461" width="13" style="7" customWidth="1"/>
    <col min="6462" max="6462" width="15.33203125" style="7" customWidth="1"/>
    <col min="6463" max="6463" width="12.83203125" style="7" customWidth="1"/>
    <col min="6464" max="6464" width="3.83203125" style="7" customWidth="1"/>
    <col min="6465" max="6465" width="15.6640625" style="7" customWidth="1"/>
    <col min="6466" max="6466" width="10.1640625" style="7" customWidth="1"/>
    <col min="6467" max="6467" width="53.6640625" style="7" customWidth="1"/>
    <col min="6468" max="6468" width="32.83203125" style="7" customWidth="1"/>
    <col min="6469" max="6469" width="21.5" style="7" customWidth="1"/>
    <col min="6470" max="6696" width="9.1640625" style="7" bestFit="1" customWidth="1"/>
    <col min="6697" max="6697" width="4" style="7" customWidth="1"/>
    <col min="6698" max="6698" width="16.6640625" style="7" customWidth="1"/>
    <col min="6699" max="6699" width="45.33203125" style="7" customWidth="1"/>
    <col min="6700" max="6700" width="35.6640625" style="7" customWidth="1"/>
    <col min="6701" max="6701" width="15.5" style="7" customWidth="1"/>
    <col min="6702" max="6702" width="30.5" style="7" customWidth="1"/>
    <col min="6703" max="6704" width="10" style="7" customWidth="1"/>
    <col min="6705" max="6705" width="4" style="7" customWidth="1"/>
    <col min="6706" max="6706" width="13.83203125" style="7" customWidth="1"/>
    <col min="6707" max="6707" width="39.5" style="7" customWidth="1"/>
    <col min="6708" max="6709" width="13.5" style="7" customWidth="1"/>
    <col min="6710" max="6710" width="14" style="7" customWidth="1"/>
    <col min="6711" max="6711" width="12.5" style="7" customWidth="1"/>
    <col min="6712" max="6712" width="14.33203125" style="7" customWidth="1"/>
    <col min="6713" max="6713" width="13.6640625" style="7" customWidth="1"/>
    <col min="6714" max="6714" width="12.5" style="7" customWidth="1"/>
    <col min="6715" max="6715" width="14" style="7" customWidth="1"/>
    <col min="6716" max="6717" width="13" style="7" customWidth="1"/>
    <col min="6718" max="6718" width="15.33203125" style="7" customWidth="1"/>
    <col min="6719" max="6719" width="12.83203125" style="7" customWidth="1"/>
    <col min="6720" max="6720" width="3.83203125" style="7" customWidth="1"/>
    <col min="6721" max="6721" width="15.6640625" style="7" customWidth="1"/>
    <col min="6722" max="6722" width="10.1640625" style="7" customWidth="1"/>
    <col min="6723" max="6723" width="53.6640625" style="7" customWidth="1"/>
    <col min="6724" max="6724" width="32.83203125" style="7" customWidth="1"/>
    <col min="6725" max="6725" width="21.5" style="7" customWidth="1"/>
    <col min="6726" max="6952" width="9.1640625" style="7" bestFit="1" customWidth="1"/>
    <col min="6953" max="6953" width="4" style="7" customWidth="1"/>
    <col min="6954" max="6954" width="16.6640625" style="7" customWidth="1"/>
    <col min="6955" max="6955" width="45.33203125" style="7" customWidth="1"/>
    <col min="6956" max="6956" width="35.6640625" style="7" customWidth="1"/>
    <col min="6957" max="6957" width="15.5" style="7" customWidth="1"/>
    <col min="6958" max="6958" width="30.5" style="7" customWidth="1"/>
    <col min="6959" max="6960" width="10" style="7" customWidth="1"/>
    <col min="6961" max="6961" width="4" style="7" customWidth="1"/>
    <col min="6962" max="6962" width="13.83203125" style="7" customWidth="1"/>
    <col min="6963" max="6963" width="39.5" style="7" customWidth="1"/>
    <col min="6964" max="6965" width="13.5" style="7" customWidth="1"/>
    <col min="6966" max="6966" width="14" style="7" customWidth="1"/>
    <col min="6967" max="6967" width="12.5" style="7" customWidth="1"/>
    <col min="6968" max="6968" width="14.33203125" style="7" customWidth="1"/>
    <col min="6969" max="6969" width="13.6640625" style="7" customWidth="1"/>
    <col min="6970" max="6970" width="12.5" style="7" customWidth="1"/>
    <col min="6971" max="6971" width="14" style="7" customWidth="1"/>
    <col min="6972" max="6973" width="13" style="7" customWidth="1"/>
    <col min="6974" max="6974" width="15.33203125" style="7" customWidth="1"/>
    <col min="6975" max="6975" width="12.83203125" style="7" customWidth="1"/>
    <col min="6976" max="6976" width="3.83203125" style="7" customWidth="1"/>
    <col min="6977" max="6977" width="15.6640625" style="7" customWidth="1"/>
    <col min="6978" max="6978" width="10.1640625" style="7" customWidth="1"/>
    <col min="6979" max="6979" width="53.6640625" style="7" customWidth="1"/>
    <col min="6980" max="6980" width="32.83203125" style="7" customWidth="1"/>
    <col min="6981" max="6981" width="21.5" style="7" customWidth="1"/>
    <col min="6982" max="7208" width="9.1640625" style="7" bestFit="1" customWidth="1"/>
    <col min="7209" max="7209" width="4" style="7" customWidth="1"/>
    <col min="7210" max="7210" width="16.6640625" style="7" customWidth="1"/>
    <col min="7211" max="7211" width="45.33203125" style="7" customWidth="1"/>
    <col min="7212" max="7212" width="35.6640625" style="7" customWidth="1"/>
    <col min="7213" max="7213" width="15.5" style="7" customWidth="1"/>
    <col min="7214" max="7214" width="30.5" style="7" customWidth="1"/>
    <col min="7215" max="7216" width="10" style="7" customWidth="1"/>
    <col min="7217" max="7217" width="4" style="7" customWidth="1"/>
    <col min="7218" max="7218" width="13.83203125" style="7" customWidth="1"/>
    <col min="7219" max="7219" width="39.5" style="7" customWidth="1"/>
    <col min="7220" max="7221" width="13.5" style="7" customWidth="1"/>
    <col min="7222" max="7222" width="14" style="7" customWidth="1"/>
    <col min="7223" max="7223" width="12.5" style="7" customWidth="1"/>
    <col min="7224" max="7224" width="14.33203125" style="7" customWidth="1"/>
    <col min="7225" max="7225" width="13.6640625" style="7" customWidth="1"/>
    <col min="7226" max="7226" width="12.5" style="7" customWidth="1"/>
    <col min="7227" max="7227" width="14" style="7" customWidth="1"/>
    <col min="7228" max="7229" width="13" style="7" customWidth="1"/>
    <col min="7230" max="7230" width="15.33203125" style="7" customWidth="1"/>
    <col min="7231" max="7231" width="12.83203125" style="7" customWidth="1"/>
    <col min="7232" max="7232" width="3.83203125" style="7" customWidth="1"/>
    <col min="7233" max="7233" width="15.6640625" style="7" customWidth="1"/>
    <col min="7234" max="7234" width="10.1640625" style="7" customWidth="1"/>
    <col min="7235" max="7235" width="53.6640625" style="7" customWidth="1"/>
    <col min="7236" max="7236" width="32.83203125" style="7" customWidth="1"/>
    <col min="7237" max="7237" width="21.5" style="7" customWidth="1"/>
    <col min="7238" max="7464" width="9.1640625" style="7" bestFit="1" customWidth="1"/>
    <col min="7465" max="7465" width="4" style="7" customWidth="1"/>
    <col min="7466" max="7466" width="16.6640625" style="7" customWidth="1"/>
    <col min="7467" max="7467" width="45.33203125" style="7" customWidth="1"/>
    <col min="7468" max="7468" width="35.6640625" style="7" customWidth="1"/>
    <col min="7469" max="7469" width="15.5" style="7" customWidth="1"/>
    <col min="7470" max="7470" width="30.5" style="7" customWidth="1"/>
    <col min="7471" max="7472" width="10" style="7" customWidth="1"/>
    <col min="7473" max="7473" width="4" style="7" customWidth="1"/>
    <col min="7474" max="7474" width="13.83203125" style="7" customWidth="1"/>
    <col min="7475" max="7475" width="39.5" style="7" customWidth="1"/>
    <col min="7476" max="7477" width="13.5" style="7" customWidth="1"/>
    <col min="7478" max="7478" width="14" style="7" customWidth="1"/>
    <col min="7479" max="7479" width="12.5" style="7" customWidth="1"/>
    <col min="7480" max="7480" width="14.33203125" style="7" customWidth="1"/>
    <col min="7481" max="7481" width="13.6640625" style="7" customWidth="1"/>
    <col min="7482" max="7482" width="12.5" style="7" customWidth="1"/>
    <col min="7483" max="7483" width="14" style="7" customWidth="1"/>
    <col min="7484" max="7485" width="13" style="7" customWidth="1"/>
    <col min="7486" max="7486" width="15.33203125" style="7" customWidth="1"/>
    <col min="7487" max="7487" width="12.83203125" style="7" customWidth="1"/>
    <col min="7488" max="7488" width="3.83203125" style="7" customWidth="1"/>
    <col min="7489" max="7489" width="15.6640625" style="7" customWidth="1"/>
    <col min="7490" max="7490" width="10.1640625" style="7" customWidth="1"/>
    <col min="7491" max="7491" width="53.6640625" style="7" customWidth="1"/>
    <col min="7492" max="7492" width="32.83203125" style="7" customWidth="1"/>
    <col min="7493" max="7493" width="21.5" style="7" customWidth="1"/>
    <col min="7494" max="7720" width="9.1640625" style="7" bestFit="1" customWidth="1"/>
    <col min="7721" max="7721" width="4" style="7" customWidth="1"/>
    <col min="7722" max="7722" width="16.6640625" style="7" customWidth="1"/>
    <col min="7723" max="7723" width="45.33203125" style="7" customWidth="1"/>
    <col min="7724" max="7724" width="35.6640625" style="7" customWidth="1"/>
    <col min="7725" max="7725" width="15.5" style="7" customWidth="1"/>
    <col min="7726" max="7726" width="30.5" style="7" customWidth="1"/>
    <col min="7727" max="7728" width="10" style="7" customWidth="1"/>
    <col min="7729" max="7729" width="4" style="7" customWidth="1"/>
    <col min="7730" max="7730" width="13.83203125" style="7" customWidth="1"/>
    <col min="7731" max="7731" width="39.5" style="7" customWidth="1"/>
    <col min="7732" max="7733" width="13.5" style="7" customWidth="1"/>
    <col min="7734" max="7734" width="14" style="7" customWidth="1"/>
    <col min="7735" max="7735" width="12.5" style="7" customWidth="1"/>
    <col min="7736" max="7736" width="14.33203125" style="7" customWidth="1"/>
    <col min="7737" max="7737" width="13.6640625" style="7" customWidth="1"/>
    <col min="7738" max="7738" width="12.5" style="7" customWidth="1"/>
    <col min="7739" max="7739" width="14" style="7" customWidth="1"/>
    <col min="7740" max="7741" width="13" style="7" customWidth="1"/>
    <col min="7742" max="7742" width="15.33203125" style="7" customWidth="1"/>
    <col min="7743" max="7743" width="12.83203125" style="7" customWidth="1"/>
    <col min="7744" max="7744" width="3.83203125" style="7" customWidth="1"/>
    <col min="7745" max="7745" width="15.6640625" style="7" customWidth="1"/>
    <col min="7746" max="7746" width="10.1640625" style="7" customWidth="1"/>
    <col min="7747" max="7747" width="53.6640625" style="7" customWidth="1"/>
    <col min="7748" max="7748" width="32.83203125" style="7" customWidth="1"/>
    <col min="7749" max="7749" width="21.5" style="7" customWidth="1"/>
    <col min="7750" max="7976" width="9.1640625" style="7" bestFit="1" customWidth="1"/>
    <col min="7977" max="7977" width="4" style="7" customWidth="1"/>
    <col min="7978" max="7978" width="16.6640625" style="7" customWidth="1"/>
    <col min="7979" max="7979" width="45.33203125" style="7" customWidth="1"/>
    <col min="7980" max="7980" width="35.6640625" style="7" customWidth="1"/>
    <col min="7981" max="7981" width="15.5" style="7" customWidth="1"/>
    <col min="7982" max="7982" width="30.5" style="7" customWidth="1"/>
    <col min="7983" max="7984" width="10" style="7" customWidth="1"/>
    <col min="7985" max="7985" width="4" style="7" customWidth="1"/>
    <col min="7986" max="7986" width="13.83203125" style="7" customWidth="1"/>
    <col min="7987" max="7987" width="39.5" style="7" customWidth="1"/>
    <col min="7988" max="7989" width="13.5" style="7" customWidth="1"/>
    <col min="7990" max="7990" width="14" style="7" customWidth="1"/>
    <col min="7991" max="7991" width="12.5" style="7" customWidth="1"/>
    <col min="7992" max="7992" width="14.33203125" style="7" customWidth="1"/>
    <col min="7993" max="7993" width="13.6640625" style="7" customWidth="1"/>
    <col min="7994" max="7994" width="12.5" style="7" customWidth="1"/>
    <col min="7995" max="7995" width="14" style="7" customWidth="1"/>
    <col min="7996" max="7997" width="13" style="7" customWidth="1"/>
    <col min="7998" max="7998" width="15.33203125" style="7" customWidth="1"/>
    <col min="7999" max="7999" width="12.83203125" style="7" customWidth="1"/>
    <col min="8000" max="8000" width="3.83203125" style="7" customWidth="1"/>
    <col min="8001" max="8001" width="15.6640625" style="7" customWidth="1"/>
    <col min="8002" max="8002" width="10.1640625" style="7" customWidth="1"/>
    <col min="8003" max="8003" width="53.6640625" style="7" customWidth="1"/>
    <col min="8004" max="8004" width="32.83203125" style="7" customWidth="1"/>
    <col min="8005" max="8005" width="21.5" style="7" customWidth="1"/>
    <col min="8006" max="8232" width="9.1640625" style="7" bestFit="1" customWidth="1"/>
    <col min="8233" max="8233" width="4" style="7" customWidth="1"/>
    <col min="8234" max="8234" width="16.6640625" style="7" customWidth="1"/>
    <col min="8235" max="8235" width="45.33203125" style="7" customWidth="1"/>
    <col min="8236" max="8236" width="35.6640625" style="7" customWidth="1"/>
    <col min="8237" max="8237" width="15.5" style="7" customWidth="1"/>
    <col min="8238" max="8238" width="30.5" style="7" customWidth="1"/>
    <col min="8239" max="8240" width="10" style="7" customWidth="1"/>
    <col min="8241" max="8241" width="4" style="7" customWidth="1"/>
    <col min="8242" max="8242" width="13.83203125" style="7" customWidth="1"/>
    <col min="8243" max="8243" width="39.5" style="7" customWidth="1"/>
    <col min="8244" max="8245" width="13.5" style="7" customWidth="1"/>
    <col min="8246" max="8246" width="14" style="7" customWidth="1"/>
    <col min="8247" max="8247" width="12.5" style="7" customWidth="1"/>
    <col min="8248" max="8248" width="14.33203125" style="7" customWidth="1"/>
    <col min="8249" max="8249" width="13.6640625" style="7" customWidth="1"/>
    <col min="8250" max="8250" width="12.5" style="7" customWidth="1"/>
    <col min="8251" max="8251" width="14" style="7" customWidth="1"/>
    <col min="8252" max="8253" width="13" style="7" customWidth="1"/>
    <col min="8254" max="8254" width="15.33203125" style="7" customWidth="1"/>
    <col min="8255" max="8255" width="12.83203125" style="7" customWidth="1"/>
    <col min="8256" max="8256" width="3.83203125" style="7" customWidth="1"/>
    <col min="8257" max="8257" width="15.6640625" style="7" customWidth="1"/>
    <col min="8258" max="8258" width="10.1640625" style="7" customWidth="1"/>
    <col min="8259" max="8259" width="53.6640625" style="7" customWidth="1"/>
    <col min="8260" max="8260" width="32.83203125" style="7" customWidth="1"/>
    <col min="8261" max="8261" width="21.5" style="7" customWidth="1"/>
    <col min="8262" max="8488" width="9.1640625" style="7" bestFit="1" customWidth="1"/>
    <col min="8489" max="8489" width="4" style="7" customWidth="1"/>
    <col min="8490" max="8490" width="16.6640625" style="7" customWidth="1"/>
    <col min="8491" max="8491" width="45.33203125" style="7" customWidth="1"/>
    <col min="8492" max="8492" width="35.6640625" style="7" customWidth="1"/>
    <col min="8493" max="8493" width="15.5" style="7" customWidth="1"/>
    <col min="8494" max="8494" width="30.5" style="7" customWidth="1"/>
    <col min="8495" max="8496" width="10" style="7" customWidth="1"/>
    <col min="8497" max="8497" width="4" style="7" customWidth="1"/>
    <col min="8498" max="8498" width="13.83203125" style="7" customWidth="1"/>
    <col min="8499" max="8499" width="39.5" style="7" customWidth="1"/>
    <col min="8500" max="8501" width="13.5" style="7" customWidth="1"/>
    <col min="8502" max="8502" width="14" style="7" customWidth="1"/>
    <col min="8503" max="8503" width="12.5" style="7" customWidth="1"/>
    <col min="8504" max="8504" width="14.33203125" style="7" customWidth="1"/>
    <col min="8505" max="8505" width="13.6640625" style="7" customWidth="1"/>
    <col min="8506" max="8506" width="12.5" style="7" customWidth="1"/>
    <col min="8507" max="8507" width="14" style="7" customWidth="1"/>
    <col min="8508" max="8509" width="13" style="7" customWidth="1"/>
    <col min="8510" max="8510" width="15.33203125" style="7" customWidth="1"/>
    <col min="8511" max="8511" width="12.83203125" style="7" customWidth="1"/>
    <col min="8512" max="8512" width="3.83203125" style="7" customWidth="1"/>
    <col min="8513" max="8513" width="15.6640625" style="7" customWidth="1"/>
    <col min="8514" max="8514" width="10.1640625" style="7" customWidth="1"/>
    <col min="8515" max="8515" width="53.6640625" style="7" customWidth="1"/>
    <col min="8516" max="8516" width="32.83203125" style="7" customWidth="1"/>
    <col min="8517" max="8517" width="21.5" style="7" customWidth="1"/>
    <col min="8518" max="8744" width="9.1640625" style="7" bestFit="1" customWidth="1"/>
    <col min="8745" max="8745" width="4" style="7" customWidth="1"/>
    <col min="8746" max="8746" width="16.6640625" style="7" customWidth="1"/>
    <col min="8747" max="8747" width="45.33203125" style="7" customWidth="1"/>
    <col min="8748" max="8748" width="35.6640625" style="7" customWidth="1"/>
    <col min="8749" max="8749" width="15.5" style="7" customWidth="1"/>
    <col min="8750" max="8750" width="30.5" style="7" customWidth="1"/>
    <col min="8751" max="8752" width="10" style="7" customWidth="1"/>
    <col min="8753" max="8753" width="4" style="7" customWidth="1"/>
    <col min="8754" max="8754" width="13.83203125" style="7" customWidth="1"/>
    <col min="8755" max="8755" width="39.5" style="7" customWidth="1"/>
    <col min="8756" max="8757" width="13.5" style="7" customWidth="1"/>
    <col min="8758" max="8758" width="14" style="7" customWidth="1"/>
    <col min="8759" max="8759" width="12.5" style="7" customWidth="1"/>
    <col min="8760" max="8760" width="14.33203125" style="7" customWidth="1"/>
    <col min="8761" max="8761" width="13.6640625" style="7" customWidth="1"/>
    <col min="8762" max="8762" width="12.5" style="7" customWidth="1"/>
    <col min="8763" max="8763" width="14" style="7" customWidth="1"/>
    <col min="8764" max="8765" width="13" style="7" customWidth="1"/>
    <col min="8766" max="8766" width="15.33203125" style="7" customWidth="1"/>
    <col min="8767" max="8767" width="12.83203125" style="7" customWidth="1"/>
    <col min="8768" max="8768" width="3.83203125" style="7" customWidth="1"/>
    <col min="8769" max="8769" width="15.6640625" style="7" customWidth="1"/>
    <col min="8770" max="8770" width="10.1640625" style="7" customWidth="1"/>
    <col min="8771" max="8771" width="53.6640625" style="7" customWidth="1"/>
    <col min="8772" max="8772" width="32.83203125" style="7" customWidth="1"/>
    <col min="8773" max="8773" width="21.5" style="7" customWidth="1"/>
    <col min="8774" max="9000" width="9.1640625" style="7" bestFit="1" customWidth="1"/>
    <col min="9001" max="9001" width="4" style="7" customWidth="1"/>
    <col min="9002" max="9002" width="16.6640625" style="7" customWidth="1"/>
    <col min="9003" max="9003" width="45.33203125" style="7" customWidth="1"/>
    <col min="9004" max="9004" width="35.6640625" style="7" customWidth="1"/>
    <col min="9005" max="9005" width="15.5" style="7" customWidth="1"/>
    <col min="9006" max="9006" width="30.5" style="7" customWidth="1"/>
    <col min="9007" max="9008" width="10" style="7" customWidth="1"/>
    <col min="9009" max="9009" width="4" style="7" customWidth="1"/>
    <col min="9010" max="9010" width="13.83203125" style="7" customWidth="1"/>
    <col min="9011" max="9011" width="39.5" style="7" customWidth="1"/>
    <col min="9012" max="9013" width="13.5" style="7" customWidth="1"/>
    <col min="9014" max="9014" width="14" style="7" customWidth="1"/>
    <col min="9015" max="9015" width="12.5" style="7" customWidth="1"/>
    <col min="9016" max="9016" width="14.33203125" style="7" customWidth="1"/>
    <col min="9017" max="9017" width="13.6640625" style="7" customWidth="1"/>
    <col min="9018" max="9018" width="12.5" style="7" customWidth="1"/>
    <col min="9019" max="9019" width="14" style="7" customWidth="1"/>
    <col min="9020" max="9021" width="13" style="7" customWidth="1"/>
    <col min="9022" max="9022" width="15.33203125" style="7" customWidth="1"/>
    <col min="9023" max="9023" width="12.83203125" style="7" customWidth="1"/>
    <col min="9024" max="9024" width="3.83203125" style="7" customWidth="1"/>
    <col min="9025" max="9025" width="15.6640625" style="7" customWidth="1"/>
    <col min="9026" max="9026" width="10.1640625" style="7" customWidth="1"/>
    <col min="9027" max="9027" width="53.6640625" style="7" customWidth="1"/>
    <col min="9028" max="9028" width="32.83203125" style="7" customWidth="1"/>
    <col min="9029" max="9029" width="21.5" style="7" customWidth="1"/>
    <col min="9030" max="9256" width="9.1640625" style="7" bestFit="1" customWidth="1"/>
    <col min="9257" max="9257" width="4" style="7" customWidth="1"/>
    <col min="9258" max="9258" width="16.6640625" style="7" customWidth="1"/>
    <col min="9259" max="9259" width="45.33203125" style="7" customWidth="1"/>
    <col min="9260" max="9260" width="35.6640625" style="7" customWidth="1"/>
    <col min="9261" max="9261" width="15.5" style="7" customWidth="1"/>
    <col min="9262" max="9262" width="30.5" style="7" customWidth="1"/>
    <col min="9263" max="9264" width="10" style="7" customWidth="1"/>
    <col min="9265" max="9265" width="4" style="7" customWidth="1"/>
    <col min="9266" max="9266" width="13.83203125" style="7" customWidth="1"/>
    <col min="9267" max="9267" width="39.5" style="7" customWidth="1"/>
    <col min="9268" max="9269" width="13.5" style="7" customWidth="1"/>
    <col min="9270" max="9270" width="14" style="7" customWidth="1"/>
    <col min="9271" max="9271" width="12.5" style="7" customWidth="1"/>
    <col min="9272" max="9272" width="14.33203125" style="7" customWidth="1"/>
    <col min="9273" max="9273" width="13.6640625" style="7" customWidth="1"/>
    <col min="9274" max="9274" width="12.5" style="7" customWidth="1"/>
    <col min="9275" max="9275" width="14" style="7" customWidth="1"/>
    <col min="9276" max="9277" width="13" style="7" customWidth="1"/>
    <col min="9278" max="9278" width="15.33203125" style="7" customWidth="1"/>
    <col min="9279" max="9279" width="12.83203125" style="7" customWidth="1"/>
    <col min="9280" max="9280" width="3.83203125" style="7" customWidth="1"/>
    <col min="9281" max="9281" width="15.6640625" style="7" customWidth="1"/>
    <col min="9282" max="9282" width="10.1640625" style="7" customWidth="1"/>
    <col min="9283" max="9283" width="53.6640625" style="7" customWidth="1"/>
    <col min="9284" max="9284" width="32.83203125" style="7" customWidth="1"/>
    <col min="9285" max="9285" width="21.5" style="7" customWidth="1"/>
    <col min="9286" max="9512" width="9.1640625" style="7" bestFit="1" customWidth="1"/>
    <col min="9513" max="9513" width="4" style="7" customWidth="1"/>
    <col min="9514" max="9514" width="16.6640625" style="7" customWidth="1"/>
    <col min="9515" max="9515" width="45.33203125" style="7" customWidth="1"/>
    <col min="9516" max="9516" width="35.6640625" style="7" customWidth="1"/>
    <col min="9517" max="9517" width="15.5" style="7" customWidth="1"/>
    <col min="9518" max="9518" width="30.5" style="7" customWidth="1"/>
    <col min="9519" max="9520" width="10" style="7" customWidth="1"/>
    <col min="9521" max="9521" width="4" style="7" customWidth="1"/>
    <col min="9522" max="9522" width="13.83203125" style="7" customWidth="1"/>
    <col min="9523" max="9523" width="39.5" style="7" customWidth="1"/>
    <col min="9524" max="9525" width="13.5" style="7" customWidth="1"/>
    <col min="9526" max="9526" width="14" style="7" customWidth="1"/>
    <col min="9527" max="9527" width="12.5" style="7" customWidth="1"/>
    <col min="9528" max="9528" width="14.33203125" style="7" customWidth="1"/>
    <col min="9529" max="9529" width="13.6640625" style="7" customWidth="1"/>
    <col min="9530" max="9530" width="12.5" style="7" customWidth="1"/>
    <col min="9531" max="9531" width="14" style="7" customWidth="1"/>
    <col min="9532" max="9533" width="13" style="7" customWidth="1"/>
    <col min="9534" max="9534" width="15.33203125" style="7" customWidth="1"/>
    <col min="9535" max="9535" width="12.83203125" style="7" customWidth="1"/>
    <col min="9536" max="9536" width="3.83203125" style="7" customWidth="1"/>
    <col min="9537" max="9537" width="15.6640625" style="7" customWidth="1"/>
    <col min="9538" max="9538" width="10.1640625" style="7" customWidth="1"/>
    <col min="9539" max="9539" width="53.6640625" style="7" customWidth="1"/>
    <col min="9540" max="9540" width="32.83203125" style="7" customWidth="1"/>
    <col min="9541" max="9541" width="21.5" style="7" customWidth="1"/>
    <col min="9542" max="9768" width="9.1640625" style="7" bestFit="1" customWidth="1"/>
    <col min="9769" max="9769" width="4" style="7" customWidth="1"/>
    <col min="9770" max="9770" width="16.6640625" style="7" customWidth="1"/>
    <col min="9771" max="9771" width="45.33203125" style="7" customWidth="1"/>
    <col min="9772" max="9772" width="35.6640625" style="7" customWidth="1"/>
    <col min="9773" max="9773" width="15.5" style="7" customWidth="1"/>
    <col min="9774" max="9774" width="30.5" style="7" customWidth="1"/>
    <col min="9775" max="9776" width="10" style="7" customWidth="1"/>
    <col min="9777" max="9777" width="4" style="7" customWidth="1"/>
    <col min="9778" max="9778" width="13.83203125" style="7" customWidth="1"/>
    <col min="9779" max="9779" width="39.5" style="7" customWidth="1"/>
    <col min="9780" max="9781" width="13.5" style="7" customWidth="1"/>
    <col min="9782" max="9782" width="14" style="7" customWidth="1"/>
    <col min="9783" max="9783" width="12.5" style="7" customWidth="1"/>
    <col min="9784" max="9784" width="14.33203125" style="7" customWidth="1"/>
    <col min="9785" max="9785" width="13.6640625" style="7" customWidth="1"/>
    <col min="9786" max="9786" width="12.5" style="7" customWidth="1"/>
    <col min="9787" max="9787" width="14" style="7" customWidth="1"/>
    <col min="9788" max="9789" width="13" style="7" customWidth="1"/>
    <col min="9790" max="9790" width="15.33203125" style="7" customWidth="1"/>
    <col min="9791" max="9791" width="12.83203125" style="7" customWidth="1"/>
    <col min="9792" max="9792" width="3.83203125" style="7" customWidth="1"/>
    <col min="9793" max="9793" width="15.6640625" style="7" customWidth="1"/>
    <col min="9794" max="9794" width="10.1640625" style="7" customWidth="1"/>
    <col min="9795" max="9795" width="53.6640625" style="7" customWidth="1"/>
    <col min="9796" max="9796" width="32.83203125" style="7" customWidth="1"/>
    <col min="9797" max="9797" width="21.5" style="7" customWidth="1"/>
    <col min="9798" max="10024" width="9.1640625" style="7" bestFit="1" customWidth="1"/>
    <col min="10025" max="10025" width="4" style="7" customWidth="1"/>
    <col min="10026" max="10026" width="16.6640625" style="7" customWidth="1"/>
    <col min="10027" max="10027" width="45.33203125" style="7" customWidth="1"/>
    <col min="10028" max="10028" width="35.6640625" style="7" customWidth="1"/>
    <col min="10029" max="10029" width="15.5" style="7" customWidth="1"/>
    <col min="10030" max="10030" width="30.5" style="7" customWidth="1"/>
    <col min="10031" max="10032" width="10" style="7" customWidth="1"/>
    <col min="10033" max="10033" width="4" style="7" customWidth="1"/>
    <col min="10034" max="10034" width="13.83203125" style="7" customWidth="1"/>
    <col min="10035" max="10035" width="39.5" style="7" customWidth="1"/>
    <col min="10036" max="10037" width="13.5" style="7" customWidth="1"/>
    <col min="10038" max="10038" width="14" style="7" customWidth="1"/>
    <col min="10039" max="10039" width="12.5" style="7" customWidth="1"/>
    <col min="10040" max="10040" width="14.33203125" style="7" customWidth="1"/>
    <col min="10041" max="10041" width="13.6640625" style="7" customWidth="1"/>
    <col min="10042" max="10042" width="12.5" style="7" customWidth="1"/>
    <col min="10043" max="10043" width="14" style="7" customWidth="1"/>
    <col min="10044" max="10045" width="13" style="7" customWidth="1"/>
    <col min="10046" max="10046" width="15.33203125" style="7" customWidth="1"/>
    <col min="10047" max="10047" width="12.83203125" style="7" customWidth="1"/>
    <col min="10048" max="10048" width="3.83203125" style="7" customWidth="1"/>
    <col min="10049" max="10049" width="15.6640625" style="7" customWidth="1"/>
    <col min="10050" max="10050" width="10.1640625" style="7" customWidth="1"/>
    <col min="10051" max="10051" width="53.6640625" style="7" customWidth="1"/>
    <col min="10052" max="10052" width="32.83203125" style="7" customWidth="1"/>
    <col min="10053" max="10053" width="21.5" style="7" customWidth="1"/>
    <col min="10054" max="10280" width="9.1640625" style="7" bestFit="1" customWidth="1"/>
    <col min="10281" max="10281" width="4" style="7" customWidth="1"/>
    <col min="10282" max="10282" width="16.6640625" style="7" customWidth="1"/>
    <col min="10283" max="10283" width="45.33203125" style="7" customWidth="1"/>
    <col min="10284" max="10284" width="35.6640625" style="7" customWidth="1"/>
    <col min="10285" max="10285" width="15.5" style="7" customWidth="1"/>
    <col min="10286" max="10286" width="30.5" style="7" customWidth="1"/>
    <col min="10287" max="10288" width="10" style="7" customWidth="1"/>
    <col min="10289" max="10289" width="4" style="7" customWidth="1"/>
    <col min="10290" max="10290" width="13.83203125" style="7" customWidth="1"/>
    <col min="10291" max="10291" width="39.5" style="7" customWidth="1"/>
    <col min="10292" max="10293" width="13.5" style="7" customWidth="1"/>
    <col min="10294" max="10294" width="14" style="7" customWidth="1"/>
    <col min="10295" max="10295" width="12.5" style="7" customWidth="1"/>
    <col min="10296" max="10296" width="14.33203125" style="7" customWidth="1"/>
    <col min="10297" max="10297" width="13.6640625" style="7" customWidth="1"/>
    <col min="10298" max="10298" width="12.5" style="7" customWidth="1"/>
    <col min="10299" max="10299" width="14" style="7" customWidth="1"/>
    <col min="10300" max="10301" width="13" style="7" customWidth="1"/>
    <col min="10302" max="10302" width="15.33203125" style="7" customWidth="1"/>
    <col min="10303" max="10303" width="12.83203125" style="7" customWidth="1"/>
    <col min="10304" max="10304" width="3.83203125" style="7" customWidth="1"/>
    <col min="10305" max="10305" width="15.6640625" style="7" customWidth="1"/>
    <col min="10306" max="10306" width="10.1640625" style="7" customWidth="1"/>
    <col min="10307" max="10307" width="53.6640625" style="7" customWidth="1"/>
    <col min="10308" max="10308" width="32.83203125" style="7" customWidth="1"/>
    <col min="10309" max="10309" width="21.5" style="7" customWidth="1"/>
    <col min="10310" max="10536" width="9.1640625" style="7" bestFit="1" customWidth="1"/>
    <col min="10537" max="10537" width="4" style="7" customWidth="1"/>
    <col min="10538" max="10538" width="16.6640625" style="7" customWidth="1"/>
    <col min="10539" max="10539" width="45.33203125" style="7" customWidth="1"/>
    <col min="10540" max="10540" width="35.6640625" style="7" customWidth="1"/>
    <col min="10541" max="10541" width="15.5" style="7" customWidth="1"/>
    <col min="10542" max="10542" width="30.5" style="7" customWidth="1"/>
    <col min="10543" max="10544" width="10" style="7" customWidth="1"/>
    <col min="10545" max="10545" width="4" style="7" customWidth="1"/>
    <col min="10546" max="10546" width="13.83203125" style="7" customWidth="1"/>
    <col min="10547" max="10547" width="39.5" style="7" customWidth="1"/>
    <col min="10548" max="10549" width="13.5" style="7" customWidth="1"/>
    <col min="10550" max="10550" width="14" style="7" customWidth="1"/>
    <col min="10551" max="10551" width="12.5" style="7" customWidth="1"/>
    <col min="10552" max="10552" width="14.33203125" style="7" customWidth="1"/>
    <col min="10553" max="10553" width="13.6640625" style="7" customWidth="1"/>
    <col min="10554" max="10554" width="12.5" style="7" customWidth="1"/>
    <col min="10555" max="10555" width="14" style="7" customWidth="1"/>
    <col min="10556" max="10557" width="13" style="7" customWidth="1"/>
    <col min="10558" max="10558" width="15.33203125" style="7" customWidth="1"/>
    <col min="10559" max="10559" width="12.83203125" style="7" customWidth="1"/>
    <col min="10560" max="10560" width="3.83203125" style="7" customWidth="1"/>
    <col min="10561" max="10561" width="15.6640625" style="7" customWidth="1"/>
    <col min="10562" max="10562" width="10.1640625" style="7" customWidth="1"/>
    <col min="10563" max="10563" width="53.6640625" style="7" customWidth="1"/>
    <col min="10564" max="10564" width="32.83203125" style="7" customWidth="1"/>
    <col min="10565" max="10565" width="21.5" style="7" customWidth="1"/>
    <col min="10566" max="10792" width="9.1640625" style="7" bestFit="1" customWidth="1"/>
    <col min="10793" max="10793" width="4" style="7" customWidth="1"/>
    <col min="10794" max="10794" width="16.6640625" style="7" customWidth="1"/>
    <col min="10795" max="10795" width="45.33203125" style="7" customWidth="1"/>
    <col min="10796" max="10796" width="35.6640625" style="7" customWidth="1"/>
    <col min="10797" max="10797" width="15.5" style="7" customWidth="1"/>
    <col min="10798" max="10798" width="30.5" style="7" customWidth="1"/>
    <col min="10799" max="10800" width="10" style="7" customWidth="1"/>
    <col min="10801" max="10801" width="4" style="7" customWidth="1"/>
    <col min="10802" max="10802" width="13.83203125" style="7" customWidth="1"/>
    <col min="10803" max="10803" width="39.5" style="7" customWidth="1"/>
    <col min="10804" max="10805" width="13.5" style="7" customWidth="1"/>
    <col min="10806" max="10806" width="14" style="7" customWidth="1"/>
    <col min="10807" max="10807" width="12.5" style="7" customWidth="1"/>
    <col min="10808" max="10808" width="14.33203125" style="7" customWidth="1"/>
    <col min="10809" max="10809" width="13.6640625" style="7" customWidth="1"/>
    <col min="10810" max="10810" width="12.5" style="7" customWidth="1"/>
    <col min="10811" max="10811" width="14" style="7" customWidth="1"/>
    <col min="10812" max="10813" width="13" style="7" customWidth="1"/>
    <col min="10814" max="10814" width="15.33203125" style="7" customWidth="1"/>
    <col min="10815" max="10815" width="12.83203125" style="7" customWidth="1"/>
    <col min="10816" max="10816" width="3.83203125" style="7" customWidth="1"/>
    <col min="10817" max="10817" width="15.6640625" style="7" customWidth="1"/>
    <col min="10818" max="10818" width="10.1640625" style="7" customWidth="1"/>
    <col min="10819" max="10819" width="53.6640625" style="7" customWidth="1"/>
    <col min="10820" max="10820" width="32.83203125" style="7" customWidth="1"/>
    <col min="10821" max="10821" width="21.5" style="7" customWidth="1"/>
    <col min="10822" max="11048" width="9.1640625" style="7" bestFit="1" customWidth="1"/>
    <col min="11049" max="11049" width="4" style="7" customWidth="1"/>
    <col min="11050" max="11050" width="16.6640625" style="7" customWidth="1"/>
    <col min="11051" max="11051" width="45.33203125" style="7" customWidth="1"/>
    <col min="11052" max="11052" width="35.6640625" style="7" customWidth="1"/>
    <col min="11053" max="11053" width="15.5" style="7" customWidth="1"/>
    <col min="11054" max="11054" width="30.5" style="7" customWidth="1"/>
    <col min="11055" max="11056" width="10" style="7" customWidth="1"/>
    <col min="11057" max="11057" width="4" style="7" customWidth="1"/>
    <col min="11058" max="11058" width="13.83203125" style="7" customWidth="1"/>
    <col min="11059" max="11059" width="39.5" style="7" customWidth="1"/>
    <col min="11060" max="11061" width="13.5" style="7" customWidth="1"/>
    <col min="11062" max="11062" width="14" style="7" customWidth="1"/>
    <col min="11063" max="11063" width="12.5" style="7" customWidth="1"/>
    <col min="11064" max="11064" width="14.33203125" style="7" customWidth="1"/>
    <col min="11065" max="11065" width="13.6640625" style="7" customWidth="1"/>
    <col min="11066" max="11066" width="12.5" style="7" customWidth="1"/>
    <col min="11067" max="11067" width="14" style="7" customWidth="1"/>
    <col min="11068" max="11069" width="13" style="7" customWidth="1"/>
    <col min="11070" max="11070" width="15.33203125" style="7" customWidth="1"/>
    <col min="11071" max="11071" width="12.83203125" style="7" customWidth="1"/>
    <col min="11072" max="11072" width="3.83203125" style="7" customWidth="1"/>
    <col min="11073" max="11073" width="15.6640625" style="7" customWidth="1"/>
    <col min="11074" max="11074" width="10.1640625" style="7" customWidth="1"/>
    <col min="11075" max="11075" width="53.6640625" style="7" customWidth="1"/>
    <col min="11076" max="11076" width="32.83203125" style="7" customWidth="1"/>
    <col min="11077" max="11077" width="21.5" style="7" customWidth="1"/>
    <col min="11078" max="11304" width="9.1640625" style="7" bestFit="1" customWidth="1"/>
    <col min="11305" max="11305" width="4" style="7" customWidth="1"/>
    <col min="11306" max="11306" width="16.6640625" style="7" customWidth="1"/>
    <col min="11307" max="11307" width="45.33203125" style="7" customWidth="1"/>
    <col min="11308" max="11308" width="35.6640625" style="7" customWidth="1"/>
    <col min="11309" max="11309" width="15.5" style="7" customWidth="1"/>
    <col min="11310" max="11310" width="30.5" style="7" customWidth="1"/>
    <col min="11311" max="11312" width="10" style="7" customWidth="1"/>
    <col min="11313" max="11313" width="4" style="7" customWidth="1"/>
    <col min="11314" max="11314" width="13.83203125" style="7" customWidth="1"/>
    <col min="11315" max="11315" width="39.5" style="7" customWidth="1"/>
    <col min="11316" max="11317" width="13.5" style="7" customWidth="1"/>
    <col min="11318" max="11318" width="14" style="7" customWidth="1"/>
    <col min="11319" max="11319" width="12.5" style="7" customWidth="1"/>
    <col min="11320" max="11320" width="14.33203125" style="7" customWidth="1"/>
    <col min="11321" max="11321" width="13.6640625" style="7" customWidth="1"/>
    <col min="11322" max="11322" width="12.5" style="7" customWidth="1"/>
    <col min="11323" max="11323" width="14" style="7" customWidth="1"/>
    <col min="11324" max="11325" width="13" style="7" customWidth="1"/>
    <col min="11326" max="11326" width="15.33203125" style="7" customWidth="1"/>
    <col min="11327" max="11327" width="12.83203125" style="7" customWidth="1"/>
    <col min="11328" max="11328" width="3.83203125" style="7" customWidth="1"/>
    <col min="11329" max="11329" width="15.6640625" style="7" customWidth="1"/>
    <col min="11330" max="11330" width="10.1640625" style="7" customWidth="1"/>
    <col min="11331" max="11331" width="53.6640625" style="7" customWidth="1"/>
    <col min="11332" max="11332" width="32.83203125" style="7" customWidth="1"/>
    <col min="11333" max="11333" width="21.5" style="7" customWidth="1"/>
    <col min="11334" max="11560" width="9.1640625" style="7" bestFit="1" customWidth="1"/>
    <col min="11561" max="11561" width="4" style="7" customWidth="1"/>
    <col min="11562" max="11562" width="16.6640625" style="7" customWidth="1"/>
    <col min="11563" max="11563" width="45.33203125" style="7" customWidth="1"/>
    <col min="11564" max="11564" width="35.6640625" style="7" customWidth="1"/>
    <col min="11565" max="11565" width="15.5" style="7" customWidth="1"/>
    <col min="11566" max="11566" width="30.5" style="7" customWidth="1"/>
    <col min="11567" max="11568" width="10" style="7" customWidth="1"/>
    <col min="11569" max="11569" width="4" style="7" customWidth="1"/>
    <col min="11570" max="11570" width="13.83203125" style="7" customWidth="1"/>
    <col min="11571" max="11571" width="39.5" style="7" customWidth="1"/>
    <col min="11572" max="11573" width="13.5" style="7" customWidth="1"/>
    <col min="11574" max="11574" width="14" style="7" customWidth="1"/>
    <col min="11575" max="11575" width="12.5" style="7" customWidth="1"/>
    <col min="11576" max="11576" width="14.33203125" style="7" customWidth="1"/>
    <col min="11577" max="11577" width="13.6640625" style="7" customWidth="1"/>
    <col min="11578" max="11578" width="12.5" style="7" customWidth="1"/>
    <col min="11579" max="11579" width="14" style="7" customWidth="1"/>
    <col min="11580" max="11581" width="13" style="7" customWidth="1"/>
    <col min="11582" max="11582" width="15.33203125" style="7" customWidth="1"/>
    <col min="11583" max="11583" width="12.83203125" style="7" customWidth="1"/>
    <col min="11584" max="11584" width="3.83203125" style="7" customWidth="1"/>
    <col min="11585" max="11585" width="15.6640625" style="7" customWidth="1"/>
    <col min="11586" max="11586" width="10.1640625" style="7" customWidth="1"/>
    <col min="11587" max="11587" width="53.6640625" style="7" customWidth="1"/>
    <col min="11588" max="11588" width="32.83203125" style="7" customWidth="1"/>
    <col min="11589" max="11589" width="21.5" style="7" customWidth="1"/>
    <col min="11590" max="11816" width="9.1640625" style="7" bestFit="1" customWidth="1"/>
    <col min="11817" max="11817" width="4" style="7" customWidth="1"/>
    <col min="11818" max="11818" width="16.6640625" style="7" customWidth="1"/>
    <col min="11819" max="11819" width="45.33203125" style="7" customWidth="1"/>
    <col min="11820" max="11820" width="35.6640625" style="7" customWidth="1"/>
    <col min="11821" max="11821" width="15.5" style="7" customWidth="1"/>
    <col min="11822" max="11822" width="30.5" style="7" customWidth="1"/>
    <col min="11823" max="11824" width="10" style="7" customWidth="1"/>
    <col min="11825" max="11825" width="4" style="7" customWidth="1"/>
    <col min="11826" max="11826" width="13.83203125" style="7" customWidth="1"/>
    <col min="11827" max="11827" width="39.5" style="7" customWidth="1"/>
    <col min="11828" max="11829" width="13.5" style="7" customWidth="1"/>
    <col min="11830" max="11830" width="14" style="7" customWidth="1"/>
    <col min="11831" max="11831" width="12.5" style="7" customWidth="1"/>
    <col min="11832" max="11832" width="14.33203125" style="7" customWidth="1"/>
    <col min="11833" max="11833" width="13.6640625" style="7" customWidth="1"/>
    <col min="11834" max="11834" width="12.5" style="7" customWidth="1"/>
    <col min="11835" max="11835" width="14" style="7" customWidth="1"/>
    <col min="11836" max="11837" width="13" style="7" customWidth="1"/>
    <col min="11838" max="11838" width="15.33203125" style="7" customWidth="1"/>
    <col min="11839" max="11839" width="12.83203125" style="7" customWidth="1"/>
    <col min="11840" max="11840" width="3.83203125" style="7" customWidth="1"/>
    <col min="11841" max="11841" width="15.6640625" style="7" customWidth="1"/>
    <col min="11842" max="11842" width="10.1640625" style="7" customWidth="1"/>
    <col min="11843" max="11843" width="53.6640625" style="7" customWidth="1"/>
    <col min="11844" max="11844" width="32.83203125" style="7" customWidth="1"/>
    <col min="11845" max="11845" width="21.5" style="7" customWidth="1"/>
    <col min="11846" max="12072" width="9.1640625" style="7" bestFit="1" customWidth="1"/>
    <col min="12073" max="12073" width="4" style="7" customWidth="1"/>
    <col min="12074" max="12074" width="16.6640625" style="7" customWidth="1"/>
    <col min="12075" max="12075" width="45.33203125" style="7" customWidth="1"/>
    <col min="12076" max="12076" width="35.6640625" style="7" customWidth="1"/>
    <col min="12077" max="12077" width="15.5" style="7" customWidth="1"/>
    <col min="12078" max="12078" width="30.5" style="7" customWidth="1"/>
    <col min="12079" max="12080" width="10" style="7" customWidth="1"/>
    <col min="12081" max="12081" width="4" style="7" customWidth="1"/>
    <col min="12082" max="12082" width="13.83203125" style="7" customWidth="1"/>
    <col min="12083" max="12083" width="39.5" style="7" customWidth="1"/>
    <col min="12084" max="12085" width="13.5" style="7" customWidth="1"/>
    <col min="12086" max="12086" width="14" style="7" customWidth="1"/>
    <col min="12087" max="12087" width="12.5" style="7" customWidth="1"/>
    <col min="12088" max="12088" width="14.33203125" style="7" customWidth="1"/>
    <col min="12089" max="12089" width="13.6640625" style="7" customWidth="1"/>
    <col min="12090" max="12090" width="12.5" style="7" customWidth="1"/>
    <col min="12091" max="12091" width="14" style="7" customWidth="1"/>
    <col min="12092" max="12093" width="13" style="7" customWidth="1"/>
    <col min="12094" max="12094" width="15.33203125" style="7" customWidth="1"/>
    <col min="12095" max="12095" width="12.83203125" style="7" customWidth="1"/>
    <col min="12096" max="12096" width="3.83203125" style="7" customWidth="1"/>
    <col min="12097" max="12097" width="15.6640625" style="7" customWidth="1"/>
    <col min="12098" max="12098" width="10.1640625" style="7" customWidth="1"/>
    <col min="12099" max="12099" width="53.6640625" style="7" customWidth="1"/>
    <col min="12100" max="12100" width="32.83203125" style="7" customWidth="1"/>
    <col min="12101" max="12101" width="21.5" style="7" customWidth="1"/>
    <col min="12102" max="12328" width="9.1640625" style="7" bestFit="1" customWidth="1"/>
    <col min="12329" max="12329" width="4" style="7" customWidth="1"/>
    <col min="12330" max="12330" width="16.6640625" style="7" customWidth="1"/>
    <col min="12331" max="12331" width="45.33203125" style="7" customWidth="1"/>
    <col min="12332" max="12332" width="35.6640625" style="7" customWidth="1"/>
    <col min="12333" max="12333" width="15.5" style="7" customWidth="1"/>
    <col min="12334" max="12334" width="30.5" style="7" customWidth="1"/>
    <col min="12335" max="12336" width="10" style="7" customWidth="1"/>
    <col min="12337" max="12337" width="4" style="7" customWidth="1"/>
    <col min="12338" max="12338" width="13.83203125" style="7" customWidth="1"/>
    <col min="12339" max="12339" width="39.5" style="7" customWidth="1"/>
    <col min="12340" max="12341" width="13.5" style="7" customWidth="1"/>
    <col min="12342" max="12342" width="14" style="7" customWidth="1"/>
    <col min="12343" max="12343" width="12.5" style="7" customWidth="1"/>
    <col min="12344" max="12344" width="14.33203125" style="7" customWidth="1"/>
    <col min="12345" max="12345" width="13.6640625" style="7" customWidth="1"/>
    <col min="12346" max="12346" width="12.5" style="7" customWidth="1"/>
    <col min="12347" max="12347" width="14" style="7" customWidth="1"/>
    <col min="12348" max="12349" width="13" style="7" customWidth="1"/>
    <col min="12350" max="12350" width="15.33203125" style="7" customWidth="1"/>
    <col min="12351" max="12351" width="12.83203125" style="7" customWidth="1"/>
    <col min="12352" max="12352" width="3.83203125" style="7" customWidth="1"/>
    <col min="12353" max="12353" width="15.6640625" style="7" customWidth="1"/>
    <col min="12354" max="12354" width="10.1640625" style="7" customWidth="1"/>
    <col min="12355" max="12355" width="53.6640625" style="7" customWidth="1"/>
    <col min="12356" max="12356" width="32.83203125" style="7" customWidth="1"/>
    <col min="12357" max="12357" width="21.5" style="7" customWidth="1"/>
    <col min="12358" max="12584" width="9.1640625" style="7" bestFit="1" customWidth="1"/>
    <col min="12585" max="12585" width="4" style="7" customWidth="1"/>
    <col min="12586" max="12586" width="16.6640625" style="7" customWidth="1"/>
    <col min="12587" max="12587" width="45.33203125" style="7" customWidth="1"/>
    <col min="12588" max="12588" width="35.6640625" style="7" customWidth="1"/>
    <col min="12589" max="12589" width="15.5" style="7" customWidth="1"/>
    <col min="12590" max="12590" width="30.5" style="7" customWidth="1"/>
    <col min="12591" max="12592" width="10" style="7" customWidth="1"/>
    <col min="12593" max="12593" width="4" style="7" customWidth="1"/>
    <col min="12594" max="12594" width="13.83203125" style="7" customWidth="1"/>
    <col min="12595" max="12595" width="39.5" style="7" customWidth="1"/>
    <col min="12596" max="12597" width="13.5" style="7" customWidth="1"/>
    <col min="12598" max="12598" width="14" style="7" customWidth="1"/>
    <col min="12599" max="12599" width="12.5" style="7" customWidth="1"/>
    <col min="12600" max="12600" width="14.33203125" style="7" customWidth="1"/>
    <col min="12601" max="12601" width="13.6640625" style="7" customWidth="1"/>
    <col min="12602" max="12602" width="12.5" style="7" customWidth="1"/>
    <col min="12603" max="12603" width="14" style="7" customWidth="1"/>
    <col min="12604" max="12605" width="13" style="7" customWidth="1"/>
    <col min="12606" max="12606" width="15.33203125" style="7" customWidth="1"/>
    <col min="12607" max="12607" width="12.83203125" style="7" customWidth="1"/>
    <col min="12608" max="12608" width="3.83203125" style="7" customWidth="1"/>
    <col min="12609" max="12609" width="15.6640625" style="7" customWidth="1"/>
    <col min="12610" max="12610" width="10.1640625" style="7" customWidth="1"/>
    <col min="12611" max="12611" width="53.6640625" style="7" customWidth="1"/>
    <col min="12612" max="12612" width="32.83203125" style="7" customWidth="1"/>
    <col min="12613" max="12613" width="21.5" style="7" customWidth="1"/>
    <col min="12614" max="12840" width="9.1640625" style="7" bestFit="1" customWidth="1"/>
    <col min="12841" max="12841" width="4" style="7" customWidth="1"/>
    <col min="12842" max="12842" width="16.6640625" style="7" customWidth="1"/>
    <col min="12843" max="12843" width="45.33203125" style="7" customWidth="1"/>
    <col min="12844" max="12844" width="35.6640625" style="7" customWidth="1"/>
    <col min="12845" max="12845" width="15.5" style="7" customWidth="1"/>
    <col min="12846" max="12846" width="30.5" style="7" customWidth="1"/>
    <col min="12847" max="12848" width="10" style="7" customWidth="1"/>
    <col min="12849" max="12849" width="4" style="7" customWidth="1"/>
    <col min="12850" max="12850" width="13.83203125" style="7" customWidth="1"/>
    <col min="12851" max="12851" width="39.5" style="7" customWidth="1"/>
    <col min="12852" max="12853" width="13.5" style="7" customWidth="1"/>
    <col min="12854" max="12854" width="14" style="7" customWidth="1"/>
    <col min="12855" max="12855" width="12.5" style="7" customWidth="1"/>
    <col min="12856" max="12856" width="14.33203125" style="7" customWidth="1"/>
    <col min="12857" max="12857" width="13.6640625" style="7" customWidth="1"/>
    <col min="12858" max="12858" width="12.5" style="7" customWidth="1"/>
    <col min="12859" max="12859" width="14" style="7" customWidth="1"/>
    <col min="12860" max="12861" width="13" style="7" customWidth="1"/>
    <col min="12862" max="12862" width="15.33203125" style="7" customWidth="1"/>
    <col min="12863" max="12863" width="12.83203125" style="7" customWidth="1"/>
    <col min="12864" max="12864" width="3.83203125" style="7" customWidth="1"/>
    <col min="12865" max="12865" width="15.6640625" style="7" customWidth="1"/>
    <col min="12866" max="12866" width="10.1640625" style="7" customWidth="1"/>
    <col min="12867" max="12867" width="53.6640625" style="7" customWidth="1"/>
    <col min="12868" max="12868" width="32.83203125" style="7" customWidth="1"/>
    <col min="12869" max="12869" width="21.5" style="7" customWidth="1"/>
    <col min="12870" max="13096" width="9.1640625" style="7" bestFit="1" customWidth="1"/>
    <col min="13097" max="13097" width="4" style="7" customWidth="1"/>
    <col min="13098" max="13098" width="16.6640625" style="7" customWidth="1"/>
    <col min="13099" max="13099" width="45.33203125" style="7" customWidth="1"/>
    <col min="13100" max="13100" width="35.6640625" style="7" customWidth="1"/>
    <col min="13101" max="13101" width="15.5" style="7" customWidth="1"/>
    <col min="13102" max="13102" width="30.5" style="7" customWidth="1"/>
    <col min="13103" max="13104" width="10" style="7" customWidth="1"/>
    <col min="13105" max="13105" width="4" style="7" customWidth="1"/>
    <col min="13106" max="13106" width="13.83203125" style="7" customWidth="1"/>
    <col min="13107" max="13107" width="39.5" style="7" customWidth="1"/>
    <col min="13108" max="13109" width="13.5" style="7" customWidth="1"/>
    <col min="13110" max="13110" width="14" style="7" customWidth="1"/>
    <col min="13111" max="13111" width="12.5" style="7" customWidth="1"/>
    <col min="13112" max="13112" width="14.33203125" style="7" customWidth="1"/>
    <col min="13113" max="13113" width="13.6640625" style="7" customWidth="1"/>
    <col min="13114" max="13114" width="12.5" style="7" customWidth="1"/>
    <col min="13115" max="13115" width="14" style="7" customWidth="1"/>
    <col min="13116" max="13117" width="13" style="7" customWidth="1"/>
    <col min="13118" max="13118" width="15.33203125" style="7" customWidth="1"/>
    <col min="13119" max="13119" width="12.83203125" style="7" customWidth="1"/>
    <col min="13120" max="13120" width="3.83203125" style="7" customWidth="1"/>
    <col min="13121" max="13121" width="15.6640625" style="7" customWidth="1"/>
    <col min="13122" max="13122" width="10.1640625" style="7" customWidth="1"/>
    <col min="13123" max="13123" width="53.6640625" style="7" customWidth="1"/>
    <col min="13124" max="13124" width="32.83203125" style="7" customWidth="1"/>
    <col min="13125" max="13125" width="21.5" style="7" customWidth="1"/>
    <col min="13126" max="13352" width="9.1640625" style="7" bestFit="1" customWidth="1"/>
    <col min="13353" max="13353" width="4" style="7" customWidth="1"/>
    <col min="13354" max="13354" width="16.6640625" style="7" customWidth="1"/>
    <col min="13355" max="13355" width="45.33203125" style="7" customWidth="1"/>
    <col min="13356" max="13356" width="35.6640625" style="7" customWidth="1"/>
    <col min="13357" max="13357" width="15.5" style="7" customWidth="1"/>
    <col min="13358" max="13358" width="30.5" style="7" customWidth="1"/>
    <col min="13359" max="13360" width="10" style="7" customWidth="1"/>
    <col min="13361" max="13361" width="4" style="7" customWidth="1"/>
    <col min="13362" max="13362" width="13.83203125" style="7" customWidth="1"/>
    <col min="13363" max="13363" width="39.5" style="7" customWidth="1"/>
    <col min="13364" max="13365" width="13.5" style="7" customWidth="1"/>
    <col min="13366" max="13366" width="14" style="7" customWidth="1"/>
    <col min="13367" max="13367" width="12.5" style="7" customWidth="1"/>
    <col min="13368" max="13368" width="14.33203125" style="7" customWidth="1"/>
    <col min="13369" max="13369" width="13.6640625" style="7" customWidth="1"/>
    <col min="13370" max="13370" width="12.5" style="7" customWidth="1"/>
    <col min="13371" max="13371" width="14" style="7" customWidth="1"/>
    <col min="13372" max="13373" width="13" style="7" customWidth="1"/>
    <col min="13374" max="13374" width="15.33203125" style="7" customWidth="1"/>
    <col min="13375" max="13375" width="12.83203125" style="7" customWidth="1"/>
    <col min="13376" max="13376" width="3.83203125" style="7" customWidth="1"/>
    <col min="13377" max="13377" width="15.6640625" style="7" customWidth="1"/>
    <col min="13378" max="13378" width="10.1640625" style="7" customWidth="1"/>
    <col min="13379" max="13379" width="53.6640625" style="7" customWidth="1"/>
    <col min="13380" max="13380" width="32.83203125" style="7" customWidth="1"/>
    <col min="13381" max="13381" width="21.5" style="7" customWidth="1"/>
    <col min="13382" max="13608" width="9.1640625" style="7" bestFit="1" customWidth="1"/>
    <col min="13609" max="13609" width="4" style="7" customWidth="1"/>
    <col min="13610" max="13610" width="16.6640625" style="7" customWidth="1"/>
    <col min="13611" max="13611" width="45.33203125" style="7" customWidth="1"/>
    <col min="13612" max="13612" width="35.6640625" style="7" customWidth="1"/>
    <col min="13613" max="13613" width="15.5" style="7" customWidth="1"/>
    <col min="13614" max="13614" width="30.5" style="7" customWidth="1"/>
    <col min="13615" max="13616" width="10" style="7" customWidth="1"/>
    <col min="13617" max="13617" width="4" style="7" customWidth="1"/>
    <col min="13618" max="13618" width="13.83203125" style="7" customWidth="1"/>
    <col min="13619" max="13619" width="39.5" style="7" customWidth="1"/>
    <col min="13620" max="13621" width="13.5" style="7" customWidth="1"/>
    <col min="13622" max="13622" width="14" style="7" customWidth="1"/>
    <col min="13623" max="13623" width="12.5" style="7" customWidth="1"/>
    <col min="13624" max="13624" width="14.33203125" style="7" customWidth="1"/>
    <col min="13625" max="13625" width="13.6640625" style="7" customWidth="1"/>
    <col min="13626" max="13626" width="12.5" style="7" customWidth="1"/>
    <col min="13627" max="13627" width="14" style="7" customWidth="1"/>
    <col min="13628" max="13629" width="13" style="7" customWidth="1"/>
    <col min="13630" max="13630" width="15.33203125" style="7" customWidth="1"/>
    <col min="13631" max="13631" width="12.83203125" style="7" customWidth="1"/>
    <col min="13632" max="13632" width="3.83203125" style="7" customWidth="1"/>
    <col min="13633" max="13633" width="15.6640625" style="7" customWidth="1"/>
    <col min="13634" max="13634" width="10.1640625" style="7" customWidth="1"/>
    <col min="13635" max="13635" width="53.6640625" style="7" customWidth="1"/>
    <col min="13636" max="13636" width="32.83203125" style="7" customWidth="1"/>
    <col min="13637" max="13637" width="21.5" style="7" customWidth="1"/>
    <col min="13638" max="13864" width="9.1640625" style="7" bestFit="1" customWidth="1"/>
    <col min="13865" max="13865" width="4" style="7" customWidth="1"/>
    <col min="13866" max="13866" width="16.6640625" style="7" customWidth="1"/>
    <col min="13867" max="13867" width="45.33203125" style="7" customWidth="1"/>
    <col min="13868" max="13868" width="35.6640625" style="7" customWidth="1"/>
    <col min="13869" max="13869" width="15.5" style="7" customWidth="1"/>
    <col min="13870" max="13870" width="30.5" style="7" customWidth="1"/>
    <col min="13871" max="13872" width="10" style="7" customWidth="1"/>
    <col min="13873" max="13873" width="4" style="7" customWidth="1"/>
    <col min="13874" max="13874" width="13.83203125" style="7" customWidth="1"/>
    <col min="13875" max="13875" width="39.5" style="7" customWidth="1"/>
    <col min="13876" max="13877" width="13.5" style="7" customWidth="1"/>
    <col min="13878" max="13878" width="14" style="7" customWidth="1"/>
    <col min="13879" max="13879" width="12.5" style="7" customWidth="1"/>
    <col min="13880" max="13880" width="14.33203125" style="7" customWidth="1"/>
    <col min="13881" max="13881" width="13.6640625" style="7" customWidth="1"/>
    <col min="13882" max="13882" width="12.5" style="7" customWidth="1"/>
    <col min="13883" max="13883" width="14" style="7" customWidth="1"/>
    <col min="13884" max="13885" width="13" style="7" customWidth="1"/>
    <col min="13886" max="13886" width="15.33203125" style="7" customWidth="1"/>
    <col min="13887" max="13887" width="12.83203125" style="7" customWidth="1"/>
    <col min="13888" max="13888" width="3.83203125" style="7" customWidth="1"/>
    <col min="13889" max="13889" width="15.6640625" style="7" customWidth="1"/>
    <col min="13890" max="13890" width="10.1640625" style="7" customWidth="1"/>
    <col min="13891" max="13891" width="53.6640625" style="7" customWidth="1"/>
    <col min="13892" max="13892" width="32.83203125" style="7" customWidth="1"/>
    <col min="13893" max="13893" width="21.5" style="7" customWidth="1"/>
    <col min="13894" max="14120" width="9.1640625" style="7" bestFit="1" customWidth="1"/>
    <col min="14121" max="14121" width="4" style="7" customWidth="1"/>
    <col min="14122" max="14122" width="16.6640625" style="7" customWidth="1"/>
    <col min="14123" max="14123" width="45.33203125" style="7" customWidth="1"/>
    <col min="14124" max="14124" width="35.6640625" style="7" customWidth="1"/>
    <col min="14125" max="14125" width="15.5" style="7" customWidth="1"/>
    <col min="14126" max="14126" width="30.5" style="7" customWidth="1"/>
    <col min="14127" max="14128" width="10" style="7" customWidth="1"/>
    <col min="14129" max="14129" width="4" style="7" customWidth="1"/>
    <col min="14130" max="14130" width="13.83203125" style="7" customWidth="1"/>
    <col min="14131" max="14131" width="39.5" style="7" customWidth="1"/>
    <col min="14132" max="14133" width="13.5" style="7" customWidth="1"/>
    <col min="14134" max="14134" width="14" style="7" customWidth="1"/>
    <col min="14135" max="14135" width="12.5" style="7" customWidth="1"/>
    <col min="14136" max="14136" width="14.33203125" style="7" customWidth="1"/>
    <col min="14137" max="14137" width="13.6640625" style="7" customWidth="1"/>
    <col min="14138" max="14138" width="12.5" style="7" customWidth="1"/>
    <col min="14139" max="14139" width="14" style="7" customWidth="1"/>
    <col min="14140" max="14141" width="13" style="7" customWidth="1"/>
    <col min="14142" max="14142" width="15.33203125" style="7" customWidth="1"/>
    <col min="14143" max="14143" width="12.83203125" style="7" customWidth="1"/>
    <col min="14144" max="14144" width="3.83203125" style="7" customWidth="1"/>
    <col min="14145" max="14145" width="15.6640625" style="7" customWidth="1"/>
    <col min="14146" max="14146" width="10.1640625" style="7" customWidth="1"/>
    <col min="14147" max="14147" width="53.6640625" style="7" customWidth="1"/>
    <col min="14148" max="14148" width="32.83203125" style="7" customWidth="1"/>
    <col min="14149" max="14149" width="21.5" style="7" customWidth="1"/>
    <col min="14150" max="14376" width="9.1640625" style="7" bestFit="1" customWidth="1"/>
    <col min="14377" max="14377" width="4" style="7" customWidth="1"/>
    <col min="14378" max="14378" width="16.6640625" style="7" customWidth="1"/>
    <col min="14379" max="14379" width="45.33203125" style="7" customWidth="1"/>
    <col min="14380" max="14380" width="35.6640625" style="7" customWidth="1"/>
    <col min="14381" max="14381" width="15.5" style="7" customWidth="1"/>
    <col min="14382" max="14382" width="30.5" style="7" customWidth="1"/>
    <col min="14383" max="14384" width="10" style="7" customWidth="1"/>
    <col min="14385" max="14385" width="4" style="7" customWidth="1"/>
    <col min="14386" max="14386" width="13.83203125" style="7" customWidth="1"/>
    <col min="14387" max="14387" width="39.5" style="7" customWidth="1"/>
    <col min="14388" max="14389" width="13.5" style="7" customWidth="1"/>
    <col min="14390" max="14390" width="14" style="7" customWidth="1"/>
    <col min="14391" max="14391" width="12.5" style="7" customWidth="1"/>
    <col min="14392" max="14392" width="14.33203125" style="7" customWidth="1"/>
    <col min="14393" max="14393" width="13.6640625" style="7" customWidth="1"/>
    <col min="14394" max="14394" width="12.5" style="7" customWidth="1"/>
    <col min="14395" max="14395" width="14" style="7" customWidth="1"/>
    <col min="14396" max="14397" width="13" style="7" customWidth="1"/>
    <col min="14398" max="14398" width="15.33203125" style="7" customWidth="1"/>
    <col min="14399" max="14399" width="12.83203125" style="7" customWidth="1"/>
    <col min="14400" max="14400" width="3.83203125" style="7" customWidth="1"/>
    <col min="14401" max="14401" width="15.6640625" style="7" customWidth="1"/>
    <col min="14402" max="14402" width="10.1640625" style="7" customWidth="1"/>
    <col min="14403" max="14403" width="53.6640625" style="7" customWidth="1"/>
    <col min="14404" max="14404" width="32.83203125" style="7" customWidth="1"/>
    <col min="14405" max="14405" width="21.5" style="7" customWidth="1"/>
    <col min="14406" max="14632" width="9.1640625" style="7" bestFit="1" customWidth="1"/>
    <col min="14633" max="14633" width="4" style="7" customWidth="1"/>
    <col min="14634" max="14634" width="16.6640625" style="7" customWidth="1"/>
    <col min="14635" max="14635" width="45.33203125" style="7" customWidth="1"/>
    <col min="14636" max="14636" width="35.6640625" style="7" customWidth="1"/>
    <col min="14637" max="14637" width="15.5" style="7" customWidth="1"/>
    <col min="14638" max="14638" width="30.5" style="7" customWidth="1"/>
    <col min="14639" max="14640" width="10" style="7" customWidth="1"/>
    <col min="14641" max="14641" width="4" style="7" customWidth="1"/>
    <col min="14642" max="14642" width="13.83203125" style="7" customWidth="1"/>
    <col min="14643" max="14643" width="39.5" style="7" customWidth="1"/>
    <col min="14644" max="14645" width="13.5" style="7" customWidth="1"/>
    <col min="14646" max="14646" width="14" style="7" customWidth="1"/>
    <col min="14647" max="14647" width="12.5" style="7" customWidth="1"/>
    <col min="14648" max="14648" width="14.33203125" style="7" customWidth="1"/>
    <col min="14649" max="14649" width="13.6640625" style="7" customWidth="1"/>
    <col min="14650" max="14650" width="12.5" style="7" customWidth="1"/>
    <col min="14651" max="14651" width="14" style="7" customWidth="1"/>
    <col min="14652" max="14653" width="13" style="7" customWidth="1"/>
    <col min="14654" max="14654" width="15.33203125" style="7" customWidth="1"/>
    <col min="14655" max="14655" width="12.83203125" style="7" customWidth="1"/>
    <col min="14656" max="14656" width="3.83203125" style="7" customWidth="1"/>
    <col min="14657" max="14657" width="15.6640625" style="7" customWidth="1"/>
    <col min="14658" max="14658" width="10.1640625" style="7" customWidth="1"/>
    <col min="14659" max="14659" width="53.6640625" style="7" customWidth="1"/>
    <col min="14660" max="14660" width="32.83203125" style="7" customWidth="1"/>
    <col min="14661" max="14661" width="21.5" style="7" customWidth="1"/>
    <col min="14662" max="14888" width="9.1640625" style="7" bestFit="1" customWidth="1"/>
    <col min="14889" max="14889" width="4" style="7" customWidth="1"/>
    <col min="14890" max="14890" width="16.6640625" style="7" customWidth="1"/>
    <col min="14891" max="14891" width="45.33203125" style="7" customWidth="1"/>
    <col min="14892" max="14892" width="35.6640625" style="7" customWidth="1"/>
    <col min="14893" max="14893" width="15.5" style="7" customWidth="1"/>
    <col min="14894" max="14894" width="30.5" style="7" customWidth="1"/>
    <col min="14895" max="14896" width="10" style="7" customWidth="1"/>
    <col min="14897" max="14897" width="4" style="7" customWidth="1"/>
    <col min="14898" max="14898" width="13.83203125" style="7" customWidth="1"/>
    <col min="14899" max="14899" width="39.5" style="7" customWidth="1"/>
    <col min="14900" max="14901" width="13.5" style="7" customWidth="1"/>
    <col min="14902" max="14902" width="14" style="7" customWidth="1"/>
    <col min="14903" max="14903" width="12.5" style="7" customWidth="1"/>
    <col min="14904" max="14904" width="14.33203125" style="7" customWidth="1"/>
    <col min="14905" max="14905" width="13.6640625" style="7" customWidth="1"/>
    <col min="14906" max="14906" width="12.5" style="7" customWidth="1"/>
    <col min="14907" max="14907" width="14" style="7" customWidth="1"/>
    <col min="14908" max="14909" width="13" style="7" customWidth="1"/>
    <col min="14910" max="14910" width="15.33203125" style="7" customWidth="1"/>
    <col min="14911" max="14911" width="12.83203125" style="7" customWidth="1"/>
    <col min="14912" max="14912" width="3.83203125" style="7" customWidth="1"/>
    <col min="14913" max="14913" width="15.6640625" style="7" customWidth="1"/>
    <col min="14914" max="14914" width="10.1640625" style="7" customWidth="1"/>
    <col min="14915" max="14915" width="53.6640625" style="7" customWidth="1"/>
    <col min="14916" max="14916" width="32.83203125" style="7" customWidth="1"/>
    <col min="14917" max="14917" width="21.5" style="7" customWidth="1"/>
    <col min="14918" max="15144" width="9.1640625" style="7" bestFit="1" customWidth="1"/>
    <col min="15145" max="15145" width="4" style="7" customWidth="1"/>
    <col min="15146" max="15146" width="16.6640625" style="7" customWidth="1"/>
    <col min="15147" max="15147" width="45.33203125" style="7" customWidth="1"/>
    <col min="15148" max="15148" width="35.6640625" style="7" customWidth="1"/>
    <col min="15149" max="15149" width="15.5" style="7" customWidth="1"/>
    <col min="15150" max="15150" width="30.5" style="7" customWidth="1"/>
    <col min="15151" max="15152" width="10" style="7" customWidth="1"/>
    <col min="15153" max="15153" width="4" style="7" customWidth="1"/>
    <col min="15154" max="15154" width="13.83203125" style="7" customWidth="1"/>
    <col min="15155" max="15155" width="39.5" style="7" customWidth="1"/>
    <col min="15156" max="15157" width="13.5" style="7" customWidth="1"/>
    <col min="15158" max="15158" width="14" style="7" customWidth="1"/>
    <col min="15159" max="15159" width="12.5" style="7" customWidth="1"/>
    <col min="15160" max="15160" width="14.33203125" style="7" customWidth="1"/>
    <col min="15161" max="15161" width="13.6640625" style="7" customWidth="1"/>
    <col min="15162" max="15162" width="12.5" style="7" customWidth="1"/>
    <col min="15163" max="15163" width="14" style="7" customWidth="1"/>
    <col min="15164" max="15165" width="13" style="7" customWidth="1"/>
    <col min="15166" max="15166" width="15.33203125" style="7" customWidth="1"/>
    <col min="15167" max="15167" width="12.83203125" style="7" customWidth="1"/>
    <col min="15168" max="15168" width="3.83203125" style="7" customWidth="1"/>
    <col min="15169" max="15169" width="15.6640625" style="7" customWidth="1"/>
    <col min="15170" max="15170" width="10.1640625" style="7" customWidth="1"/>
    <col min="15171" max="15171" width="53.6640625" style="7" customWidth="1"/>
    <col min="15172" max="15172" width="32.83203125" style="7" customWidth="1"/>
    <col min="15173" max="15173" width="21.5" style="7" customWidth="1"/>
    <col min="15174" max="15400" width="9.1640625" style="7" bestFit="1" customWidth="1"/>
    <col min="15401" max="15401" width="4" style="7" customWidth="1"/>
    <col min="15402" max="15402" width="16.6640625" style="7" customWidth="1"/>
    <col min="15403" max="15403" width="45.33203125" style="7" customWidth="1"/>
    <col min="15404" max="15404" width="35.6640625" style="7" customWidth="1"/>
    <col min="15405" max="15405" width="15.5" style="7" customWidth="1"/>
    <col min="15406" max="15406" width="30.5" style="7" customWidth="1"/>
    <col min="15407" max="15408" width="10" style="7" customWidth="1"/>
    <col min="15409" max="15409" width="4" style="7" customWidth="1"/>
    <col min="15410" max="15410" width="13.83203125" style="7" customWidth="1"/>
    <col min="15411" max="15411" width="39.5" style="7" customWidth="1"/>
    <col min="15412" max="15413" width="13.5" style="7" customWidth="1"/>
    <col min="15414" max="15414" width="14" style="7" customWidth="1"/>
    <col min="15415" max="15415" width="12.5" style="7" customWidth="1"/>
    <col min="15416" max="15416" width="14.33203125" style="7" customWidth="1"/>
    <col min="15417" max="15417" width="13.6640625" style="7" customWidth="1"/>
    <col min="15418" max="15418" width="12.5" style="7" customWidth="1"/>
    <col min="15419" max="15419" width="14" style="7" customWidth="1"/>
    <col min="15420" max="15421" width="13" style="7" customWidth="1"/>
    <col min="15422" max="15422" width="15.33203125" style="7" customWidth="1"/>
    <col min="15423" max="15423" width="12.83203125" style="7" customWidth="1"/>
    <col min="15424" max="15424" width="3.83203125" style="7" customWidth="1"/>
    <col min="15425" max="15425" width="15.6640625" style="7" customWidth="1"/>
    <col min="15426" max="15426" width="10.1640625" style="7" customWidth="1"/>
    <col min="15427" max="15427" width="53.6640625" style="7" customWidth="1"/>
    <col min="15428" max="15428" width="32.83203125" style="7" customWidth="1"/>
    <col min="15429" max="15429" width="21.5" style="7" customWidth="1"/>
    <col min="15430" max="15656" width="9.1640625" style="7" bestFit="1" customWidth="1"/>
    <col min="15657" max="15657" width="4" style="7" customWidth="1"/>
    <col min="15658" max="15658" width="16.6640625" style="7" customWidth="1"/>
    <col min="15659" max="15659" width="45.33203125" style="7" customWidth="1"/>
    <col min="15660" max="15660" width="35.6640625" style="7" customWidth="1"/>
    <col min="15661" max="15661" width="15.5" style="7" customWidth="1"/>
    <col min="15662" max="15662" width="30.5" style="7" customWidth="1"/>
    <col min="15663" max="15664" width="10" style="7" customWidth="1"/>
    <col min="15665" max="15665" width="4" style="7" customWidth="1"/>
    <col min="15666" max="15666" width="13.83203125" style="7" customWidth="1"/>
    <col min="15667" max="15667" width="39.5" style="7" customWidth="1"/>
    <col min="15668" max="15669" width="13.5" style="7" customWidth="1"/>
    <col min="15670" max="15670" width="14" style="7" customWidth="1"/>
    <col min="15671" max="15671" width="12.5" style="7" customWidth="1"/>
    <col min="15672" max="15672" width="14.33203125" style="7" customWidth="1"/>
    <col min="15673" max="15673" width="13.6640625" style="7" customWidth="1"/>
    <col min="15674" max="15674" width="12.5" style="7" customWidth="1"/>
    <col min="15675" max="15675" width="14" style="7" customWidth="1"/>
    <col min="15676" max="15677" width="13" style="7" customWidth="1"/>
    <col min="15678" max="15678" width="15.33203125" style="7" customWidth="1"/>
    <col min="15679" max="15679" width="12.83203125" style="7" customWidth="1"/>
    <col min="15680" max="15680" width="3.83203125" style="7" customWidth="1"/>
    <col min="15681" max="15681" width="15.6640625" style="7" customWidth="1"/>
    <col min="15682" max="15682" width="10.1640625" style="7" customWidth="1"/>
    <col min="15683" max="15683" width="53.6640625" style="7" customWidth="1"/>
    <col min="15684" max="15684" width="32.83203125" style="7" customWidth="1"/>
    <col min="15685" max="15685" width="21.5" style="7" customWidth="1"/>
    <col min="15686" max="15912" width="9.1640625" style="7" bestFit="1" customWidth="1"/>
    <col min="15913" max="15913" width="4" style="7" customWidth="1"/>
    <col min="15914" max="15914" width="16.6640625" style="7" customWidth="1"/>
    <col min="15915" max="15915" width="45.33203125" style="7" customWidth="1"/>
    <col min="15916" max="15916" width="35.6640625" style="7" customWidth="1"/>
    <col min="15917" max="15917" width="15.5" style="7" customWidth="1"/>
    <col min="15918" max="15918" width="30.5" style="7" customWidth="1"/>
    <col min="15919" max="15920" width="10" style="7" customWidth="1"/>
    <col min="15921" max="15921" width="4" style="7" customWidth="1"/>
    <col min="15922" max="15922" width="13.83203125" style="7" customWidth="1"/>
    <col min="15923" max="15923" width="39.5" style="7" customWidth="1"/>
    <col min="15924" max="15925" width="13.5" style="7" customWidth="1"/>
    <col min="15926" max="15926" width="14" style="7" customWidth="1"/>
    <col min="15927" max="15927" width="12.5" style="7" customWidth="1"/>
    <col min="15928" max="15928" width="14.33203125" style="7" customWidth="1"/>
    <col min="15929" max="15929" width="13.6640625" style="7" customWidth="1"/>
    <col min="15930" max="15930" width="12.5" style="7" customWidth="1"/>
    <col min="15931" max="15931" width="14" style="7" customWidth="1"/>
    <col min="15932" max="15933" width="13" style="7" customWidth="1"/>
    <col min="15934" max="15934" width="15.33203125" style="7" customWidth="1"/>
    <col min="15935" max="15935" width="12.83203125" style="7" customWidth="1"/>
    <col min="15936" max="15936" width="3.83203125" style="7" customWidth="1"/>
    <col min="15937" max="15937" width="15.6640625" style="7" customWidth="1"/>
    <col min="15938" max="15938" width="10.1640625" style="7" customWidth="1"/>
    <col min="15939" max="15939" width="53.6640625" style="7" customWidth="1"/>
    <col min="15940" max="15940" width="32.83203125" style="7" customWidth="1"/>
    <col min="15941" max="15941" width="21.5" style="7" customWidth="1"/>
    <col min="15942" max="16168" width="9.1640625" style="7" bestFit="1" customWidth="1"/>
    <col min="16169" max="16169" width="4" style="7" customWidth="1"/>
    <col min="16170" max="16170" width="16.6640625" style="7" customWidth="1"/>
    <col min="16171" max="16171" width="45.33203125" style="7" customWidth="1"/>
    <col min="16172" max="16172" width="35.6640625" style="7" customWidth="1"/>
    <col min="16173" max="16173" width="15.5" style="7" customWidth="1"/>
    <col min="16174" max="16174" width="30.5" style="7" customWidth="1"/>
    <col min="16175" max="16176" width="10" style="7" customWidth="1"/>
    <col min="16177" max="16177" width="4" style="7" customWidth="1"/>
    <col min="16178" max="16178" width="13.83203125" style="7" customWidth="1"/>
    <col min="16179" max="16179" width="39.5" style="7" customWidth="1"/>
    <col min="16180" max="16181" width="13.5" style="7" customWidth="1"/>
    <col min="16182" max="16182" width="14" style="7" customWidth="1"/>
    <col min="16183" max="16183" width="12.5" style="7" customWidth="1"/>
    <col min="16184" max="16184" width="14.33203125" style="7" customWidth="1"/>
    <col min="16185" max="16185" width="13.6640625" style="7" customWidth="1"/>
    <col min="16186" max="16186" width="12.5" style="7" customWidth="1"/>
    <col min="16187" max="16187" width="14" style="7" customWidth="1"/>
    <col min="16188" max="16189" width="13" style="7" customWidth="1"/>
    <col min="16190" max="16190" width="15.33203125" style="7" customWidth="1"/>
    <col min="16191" max="16191" width="12.83203125" style="7" customWidth="1"/>
    <col min="16192" max="16192" width="3.83203125" style="7" customWidth="1"/>
    <col min="16193" max="16193" width="15.6640625" style="7" customWidth="1"/>
    <col min="16194" max="16194" width="10.1640625" style="7" customWidth="1"/>
    <col min="16195" max="16195" width="53.6640625" style="7" customWidth="1"/>
    <col min="16196" max="16196" width="32.83203125" style="7" customWidth="1"/>
    <col min="16197" max="16197" width="21.5" style="7" customWidth="1"/>
    <col min="16198" max="16384" width="11.5" style="7"/>
  </cols>
  <sheetData>
    <row r="1" spans="1:357" s="78" customFormat="1" ht="42" customHeight="1" x14ac:dyDescent="0.2">
      <c r="A1" s="496"/>
      <c r="B1" s="496"/>
      <c r="C1" s="496"/>
      <c r="D1" s="496"/>
      <c r="E1" s="497" t="s">
        <v>380</v>
      </c>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9"/>
      <c r="BJ1" s="231"/>
      <c r="BK1" s="508" t="s">
        <v>97</v>
      </c>
      <c r="BL1" s="508"/>
      <c r="BM1" s="508"/>
      <c r="BN1" s="228"/>
      <c r="BO1" s="567"/>
      <c r="BP1" s="943"/>
      <c r="BQ1" s="943"/>
      <c r="BR1" s="943"/>
      <c r="BS1" s="943"/>
      <c r="BT1" s="943"/>
      <c r="BU1" s="943"/>
      <c r="BV1" s="943"/>
    </row>
    <row r="2" spans="1:357" s="78" customFormat="1" ht="42" customHeight="1" x14ac:dyDescent="0.2">
      <c r="A2" s="496"/>
      <c r="B2" s="496"/>
      <c r="C2" s="496"/>
      <c r="D2" s="496"/>
      <c r="E2" s="500"/>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31"/>
      <c r="BK2" s="508" t="s">
        <v>20</v>
      </c>
      <c r="BL2" s="508"/>
      <c r="BM2" s="508"/>
      <c r="BN2" s="229"/>
      <c r="BO2" s="567"/>
      <c r="BP2" s="943"/>
      <c r="BQ2" s="943"/>
      <c r="BR2" s="943"/>
      <c r="BS2" s="943"/>
      <c r="BT2" s="943"/>
      <c r="BU2" s="943"/>
      <c r="BV2" s="943"/>
    </row>
    <row r="3" spans="1:357" s="78" customFormat="1" ht="27" customHeight="1" thickBot="1" x14ac:dyDescent="0.25">
      <c r="A3" s="496"/>
      <c r="B3" s="496"/>
      <c r="C3" s="496"/>
      <c r="D3" s="496"/>
      <c r="E3" s="502"/>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4"/>
      <c r="BJ3" s="231"/>
      <c r="BK3" s="508" t="s">
        <v>21</v>
      </c>
      <c r="BL3" s="508"/>
      <c r="BM3" s="508"/>
      <c r="BN3" s="230"/>
      <c r="BO3" s="567"/>
      <c r="BP3" s="943"/>
      <c r="BQ3" s="943"/>
      <c r="BR3" s="943"/>
      <c r="BS3" s="943"/>
      <c r="BT3" s="943"/>
      <c r="BU3" s="943"/>
      <c r="BV3" s="943"/>
    </row>
    <row r="4" spans="1:357"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473"/>
      <c r="BP4" s="473"/>
      <c r="BQ4" s="944"/>
      <c r="BR4" s="946" t="s">
        <v>25</v>
      </c>
      <c r="BS4" s="946"/>
      <c r="BT4" s="946"/>
      <c r="BU4" s="946"/>
      <c r="BV4" s="946"/>
    </row>
    <row r="5" spans="1:357" s="78" customFormat="1" ht="16.5" customHeight="1" thickBot="1" x14ac:dyDescent="0.25">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6"/>
      <c r="BR5" s="946"/>
      <c r="BS5" s="946"/>
      <c r="BT5" s="946"/>
      <c r="BU5" s="946"/>
      <c r="BV5" s="946"/>
      <c r="MJ5" s="78" t="s">
        <v>28</v>
      </c>
      <c r="ML5" s="78" t="s">
        <v>29</v>
      </c>
      <c r="MR5" s="80" t="s">
        <v>30</v>
      </c>
      <c r="MS5" s="80" t="s">
        <v>31</v>
      </c>
    </row>
    <row r="6" spans="1:357"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511" t="s">
        <v>52</v>
      </c>
      <c r="BR6" s="947" t="s">
        <v>374</v>
      </c>
      <c r="BS6" s="947" t="s">
        <v>375</v>
      </c>
      <c r="BT6" s="947" t="s">
        <v>376</v>
      </c>
      <c r="BU6" s="947" t="s">
        <v>377</v>
      </c>
      <c r="BV6" s="948" t="s">
        <v>53</v>
      </c>
      <c r="MJ6" s="80" t="s">
        <v>54</v>
      </c>
      <c r="ML6" s="78" t="s">
        <v>55</v>
      </c>
      <c r="MM6" s="78" t="s">
        <v>56</v>
      </c>
      <c r="MN6" s="78" t="s">
        <v>57</v>
      </c>
      <c r="MO6" s="78" t="s">
        <v>58</v>
      </c>
      <c r="MP6" s="78" t="s">
        <v>59</v>
      </c>
      <c r="MQ6" s="78" t="s">
        <v>60</v>
      </c>
      <c r="MR6" s="80" t="s">
        <v>61</v>
      </c>
    </row>
    <row r="7" spans="1:357" s="81" customFormat="1" ht="22.5" customHeight="1" thickBot="1" x14ac:dyDescent="0.25">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945"/>
      <c r="BR7" s="947"/>
      <c r="BS7" s="947"/>
      <c r="BT7" s="947"/>
      <c r="BU7" s="947"/>
      <c r="BV7" s="948"/>
      <c r="MJ7" s="80" t="s">
        <v>70</v>
      </c>
      <c r="ML7" s="78" t="s">
        <v>71</v>
      </c>
      <c r="MM7" s="81" t="s">
        <v>72</v>
      </c>
      <c r="MN7" s="81" t="s">
        <v>73</v>
      </c>
      <c r="MO7" s="81" t="s">
        <v>74</v>
      </c>
      <c r="MP7" s="81" t="s">
        <v>75</v>
      </c>
      <c r="MQ7" s="81" t="s">
        <v>76</v>
      </c>
    </row>
    <row r="8" spans="1:357" s="8" customFormat="1" ht="118.5" customHeight="1" x14ac:dyDescent="0.2">
      <c r="A8" s="428">
        <v>1</v>
      </c>
      <c r="B8" s="444" t="s">
        <v>8</v>
      </c>
      <c r="C8" s="444" t="s">
        <v>98</v>
      </c>
      <c r="D8" s="296" t="s">
        <v>99</v>
      </c>
      <c r="E8" s="514" t="s">
        <v>100</v>
      </c>
      <c r="F8" s="237" t="s">
        <v>80</v>
      </c>
      <c r="G8" s="237" t="s">
        <v>101</v>
      </c>
      <c r="H8" s="428" t="s">
        <v>61</v>
      </c>
      <c r="I8" s="428"/>
      <c r="J8" s="428"/>
      <c r="K8" s="428"/>
      <c r="L8" s="428"/>
      <c r="M8" s="458">
        <f>IF(L8="X",5,IF(K8="X",4,IF(J8="X",3,IF(I8="X",2,IF(H8="X",1,"0")))))</f>
        <v>1</v>
      </c>
      <c r="N8" s="454" t="s">
        <v>102</v>
      </c>
      <c r="O8" s="428" t="s">
        <v>61</v>
      </c>
      <c r="P8" s="428" t="s">
        <v>82</v>
      </c>
      <c r="Q8" s="428"/>
      <c r="R8" s="428"/>
      <c r="S8" s="428" t="s">
        <v>82</v>
      </c>
      <c r="T8" s="428" t="s">
        <v>82</v>
      </c>
      <c r="U8" s="428"/>
      <c r="V8" s="428"/>
      <c r="W8" s="428"/>
      <c r="X8" s="428" t="s">
        <v>82</v>
      </c>
      <c r="Y8" s="428"/>
      <c r="Z8" s="428" t="s">
        <v>82</v>
      </c>
      <c r="AA8" s="428" t="s">
        <v>82</v>
      </c>
      <c r="AB8" s="428" t="s">
        <v>82</v>
      </c>
      <c r="AC8" s="428"/>
      <c r="AD8" s="428"/>
      <c r="AE8" s="428"/>
      <c r="AF8" s="428"/>
      <c r="AG8" s="428"/>
      <c r="AH8" s="451">
        <v>8</v>
      </c>
      <c r="AI8" s="454" t="s">
        <v>103</v>
      </c>
      <c r="AJ8" s="456">
        <f>IF(AI8="CATASTRÓFICO",5*M8,IF(AI8="MAYOR",4*M8,IF(AI8="MODERADO",3*M8,0)))</f>
        <v>3</v>
      </c>
      <c r="AK8" s="453" t="str">
        <f>IF(AJ8=0,"",IF(AJ8="MAYOR","EXTREMO",IF(AI8="CASI SIEMPRE","EXTREMO",IF(AI8="CATASTRÓFICO","EXTREMO",IF(AJ8="12M","EXTREMO",IF(AJ8=4,"ALTO",IF(AJ8=8,"ALTO",IF(AJ8=9,"ALTO",IF(AJ8=6,"MODERADO",IF(AJ8=3,"MODERADO",IF(AJ8=12,IF(AI8="MODERADO","ALTO","EXTREMO"),"EXTREMO")))))))))))</f>
        <v>MODERADO</v>
      </c>
      <c r="AL8" s="309" t="s">
        <v>104</v>
      </c>
      <c r="AM8" s="297" t="s">
        <v>71</v>
      </c>
      <c r="AN8" s="238">
        <f t="shared" ref="AN8:AN10" si="0">IF(ISBLANK(AM8),"",IF(AM8="Asignado",15,"0"))</f>
        <v>15</v>
      </c>
      <c r="AO8" s="237" t="s">
        <v>84</v>
      </c>
      <c r="AP8" s="238">
        <f t="shared" ref="AP8:AP10" si="1">IF(ISBLANK(AO8),"",IF(AO8="Adecuado",15,"0"))</f>
        <v>15</v>
      </c>
      <c r="AQ8" s="237" t="s">
        <v>72</v>
      </c>
      <c r="AR8" s="238">
        <f t="shared" ref="AR8:AR10" si="2">IF(ISBLANK(AQ8),"",IF(AQ8="Oportuna",15,"0"))</f>
        <v>15</v>
      </c>
      <c r="AS8" s="237" t="s">
        <v>73</v>
      </c>
      <c r="AT8" s="238">
        <f t="shared" ref="AT8:AT10" si="3">IF(ISBLANK(AS8),"",IF(AS8="Prevenir",15,IF(AS8="Detectar",10,"0")))</f>
        <v>15</v>
      </c>
      <c r="AU8" s="237" t="s">
        <v>74</v>
      </c>
      <c r="AV8" s="238">
        <f t="shared" ref="AV8:AV10" si="4">IF(ISBLANK(AU8),"",IF(AU8="Confiable",15,"0"))</f>
        <v>15</v>
      </c>
      <c r="AW8" s="237" t="s">
        <v>76</v>
      </c>
      <c r="AX8" s="238">
        <f t="shared" ref="AX8:AX10" si="5">IF(ISBLANK(AW8),"",IF(AW8="Completa",10,IF(AW8="Incompleta",5,"0")))</f>
        <v>10</v>
      </c>
      <c r="AY8" s="239" t="s">
        <v>75</v>
      </c>
      <c r="AZ8" s="238">
        <f t="shared" ref="AZ8:AZ10" si="6">IF(ISBLANK(AY8),"",IF(AY8="Se Investigan y Resuelven Oportunamente",15,"0"))</f>
        <v>15</v>
      </c>
      <c r="BA8" s="240" t="str">
        <f t="shared" ref="BA8:BA11" si="7">IF(BB8=0,"",IF(BB8&lt;86,"Débil",(IF(BB8&gt;=96,"Fuerte","Moderado"))))</f>
        <v>Fuerte</v>
      </c>
      <c r="BB8" s="240">
        <f t="shared" ref="BB8:BB11" si="8">SUM(AZ8,AX8,AV8,AT8,AR8,AP8,AN8)</f>
        <v>100</v>
      </c>
      <c r="BC8" s="241" t="s">
        <v>54</v>
      </c>
      <c r="BD8" s="240" t="str">
        <f>IF(ISBLANK(BC8),"",(IF(BC8="El control no se ejecuta por parte del responsable","Débil",(IF(BC8="El control se ejecuta de manera consistente por parte del responsable","Fuerte","Moderado")))))</f>
        <v>Fuerte</v>
      </c>
      <c r="BE8" s="240" t="str">
        <f>IF(BA8="","",(IF(BD8="Débil","Débil",IF(BD8="Moderado","Moderado",IF(BA8="Débil","Débil","Fuerte")))))</f>
        <v>Fuerte</v>
      </c>
      <c r="BF8" s="240">
        <f>IF(BD8="","",(IF(BD8="Fuerte",2,IF(BD8="Moderado",1,0))))</f>
        <v>2</v>
      </c>
      <c r="BG8" s="471">
        <f>IFERROR(ROUND(AVERAGE(BF8:BF9),0),0)</f>
        <v>2</v>
      </c>
      <c r="BH8" s="471">
        <f>IF(BI8="CASI SIEMPRE",5,IF(BI8="PROBABLE",4,IF(BI8="POSIBLE",3,IF(BI8="IMPROBABLE",2,IF(BI8="RARA VEZ",1,0)))))</f>
        <v>1</v>
      </c>
      <c r="BI8" s="451" t="str">
        <f>IF(BG8=2,IF(N8="CASI SIEMPRE","POSIBLE",IF(N8="PROBABLE","IMPROBABLE","RARA VEZ")),IF(BG8=1,IF(N8="CASI SEGURO","PROBABLE",IF(N8="PROBABLE","POSIBLE",IF(N8="POSIBLE","IMPROBABLE","RARA VEZ"))),IF(BG8=0,N8,0)))</f>
        <v>RARA VEZ</v>
      </c>
      <c r="BJ8" s="494">
        <f>IF(BK8="CATASTRÓFICO",5,IF(BK8="MAYOR",4,IF(BK8="MODERADO",3,0)))</f>
        <v>3</v>
      </c>
      <c r="BK8" s="452" t="str">
        <f>AI8</f>
        <v>MODERADO</v>
      </c>
      <c r="BL8" s="495">
        <f>IF(BJ8*BH8=12,IF(BI8="PROBABLE","12A","12M"),BH8*BJ8)</f>
        <v>3</v>
      </c>
      <c r="BM8" s="453" t="str">
        <f>IF(BL8=0,"",IF(BI8="CASI SIEMPRE","EXTREMO",IF(BK8="CATASTRÓFICO","EXTREMO",IF(BL8="12M","EXTREMO",IF(BL8="12A","ALTO",IF(BL8=4,"ALTO",IF(BL8=8,"ALTO",IF(BL8=9,"ALTO",IF(BL8=6,"MODERADO",IF(BL8=3,"MODERADO","EXTREMO"))))))))))</f>
        <v>MODERADO</v>
      </c>
      <c r="BN8" s="493"/>
      <c r="BO8" s="248" t="s">
        <v>105</v>
      </c>
      <c r="BP8" s="24" t="s">
        <v>106</v>
      </c>
      <c r="BQ8" s="351" t="s">
        <v>107</v>
      </c>
      <c r="BR8" s="358">
        <v>0</v>
      </c>
      <c r="BS8" s="358">
        <v>0</v>
      </c>
      <c r="BT8" s="358">
        <v>0</v>
      </c>
      <c r="BU8" s="358">
        <v>0</v>
      </c>
      <c r="BV8" s="356"/>
      <c r="MJ8" s="8" t="s">
        <v>85</v>
      </c>
      <c r="ML8" s="75" t="s">
        <v>86</v>
      </c>
      <c r="MM8" s="8" t="s">
        <v>87</v>
      </c>
      <c r="MN8" s="8" t="s">
        <v>88</v>
      </c>
      <c r="MO8" s="8" t="s">
        <v>89</v>
      </c>
      <c r="MP8" s="8" t="s">
        <v>90</v>
      </c>
      <c r="MQ8" s="8" t="s">
        <v>91</v>
      </c>
    </row>
    <row r="9" spans="1:357" s="8" customFormat="1" ht="118.5" customHeight="1" x14ac:dyDescent="0.2">
      <c r="A9" s="429"/>
      <c r="B9" s="444"/>
      <c r="C9" s="444"/>
      <c r="D9" s="296" t="s">
        <v>108</v>
      </c>
      <c r="E9" s="515"/>
      <c r="F9" s="237" t="s">
        <v>80</v>
      </c>
      <c r="G9" s="237" t="s">
        <v>101</v>
      </c>
      <c r="H9" s="429"/>
      <c r="I9" s="429"/>
      <c r="J9" s="429"/>
      <c r="K9" s="429"/>
      <c r="L9" s="429"/>
      <c r="M9" s="459"/>
      <c r="N9" s="455"/>
      <c r="O9" s="429"/>
      <c r="P9" s="429"/>
      <c r="Q9" s="429"/>
      <c r="R9" s="429"/>
      <c r="S9" s="429"/>
      <c r="T9" s="429"/>
      <c r="U9" s="429"/>
      <c r="V9" s="429"/>
      <c r="W9" s="429"/>
      <c r="X9" s="429"/>
      <c r="Y9" s="429"/>
      <c r="Z9" s="429"/>
      <c r="AA9" s="429"/>
      <c r="AB9" s="429"/>
      <c r="AC9" s="429"/>
      <c r="AD9" s="429"/>
      <c r="AE9" s="429"/>
      <c r="AF9" s="429"/>
      <c r="AG9" s="429"/>
      <c r="AH9" s="446"/>
      <c r="AI9" s="455"/>
      <c r="AJ9" s="457"/>
      <c r="AK9" s="450"/>
      <c r="AL9" s="317" t="s">
        <v>109</v>
      </c>
      <c r="AM9" s="297" t="s">
        <v>71</v>
      </c>
      <c r="AN9" s="238">
        <f t="shared" si="0"/>
        <v>15</v>
      </c>
      <c r="AO9" s="237" t="s">
        <v>84</v>
      </c>
      <c r="AP9" s="238">
        <f t="shared" si="1"/>
        <v>15</v>
      </c>
      <c r="AQ9" s="237" t="s">
        <v>72</v>
      </c>
      <c r="AR9" s="238">
        <f t="shared" si="2"/>
        <v>15</v>
      </c>
      <c r="AS9" s="237" t="s">
        <v>73</v>
      </c>
      <c r="AT9" s="238">
        <f t="shared" si="3"/>
        <v>15</v>
      </c>
      <c r="AU9" s="237" t="s">
        <v>74</v>
      </c>
      <c r="AV9" s="238">
        <f t="shared" si="4"/>
        <v>15</v>
      </c>
      <c r="AW9" s="237" t="s">
        <v>76</v>
      </c>
      <c r="AX9" s="238">
        <f t="shared" si="5"/>
        <v>10</v>
      </c>
      <c r="AY9" s="239" t="s">
        <v>75</v>
      </c>
      <c r="AZ9" s="238">
        <f t="shared" si="6"/>
        <v>15</v>
      </c>
      <c r="BA9" s="240" t="str">
        <f t="shared" ref="BA9" si="9">IF(BB9=0,"",IF(BB9&lt;86,"Débil",(IF(BB9&gt;=96,"Fuerte","Moderado"))))</f>
        <v>Fuerte</v>
      </c>
      <c r="BB9" s="240">
        <f t="shared" ref="BB9" si="10">SUM(AZ9,AX9,AV9,AT9,AR9,AP9,AN9)</f>
        <v>100</v>
      </c>
      <c r="BC9" s="241" t="s">
        <v>54</v>
      </c>
      <c r="BD9" s="240" t="str">
        <f>IF(ISBLANK(BC9),"",(IF(BC9="El control no se ejecuta por parte del responsable","Débil",(IF(BC9="El control se ejecuta de manera consistente por parte del responsable","Fuerte","Moderado")))))</f>
        <v>Fuerte</v>
      </c>
      <c r="BE9" s="240" t="str">
        <f>IF(BA9="","",(IF(BD9="Débil","Débil",IF(BD9="Moderado","Moderado",IF(BA9="Débil","Débil","Fuerte")))))</f>
        <v>Fuerte</v>
      </c>
      <c r="BF9" s="240">
        <f>IF(BD9="","",(IF(BD9="Fuerte",2,IF(BD9="Moderado",1,0))))</f>
        <v>2</v>
      </c>
      <c r="BG9" s="470"/>
      <c r="BH9" s="470"/>
      <c r="BI9" s="446"/>
      <c r="BJ9" s="494"/>
      <c r="BK9" s="448"/>
      <c r="BL9" s="495"/>
      <c r="BM9" s="450"/>
      <c r="BN9" s="493"/>
      <c r="BO9" s="249"/>
      <c r="BP9" s="24"/>
      <c r="BQ9" s="352"/>
      <c r="BR9" s="358">
        <v>0</v>
      </c>
      <c r="BS9" s="358">
        <v>0</v>
      </c>
      <c r="BT9" s="358">
        <v>0</v>
      </c>
      <c r="BU9" s="358">
        <v>0</v>
      </c>
      <c r="BV9" s="356"/>
      <c r="ML9" s="75"/>
    </row>
    <row r="10" spans="1:357" s="8" customFormat="1" ht="100.5" customHeight="1" x14ac:dyDescent="0.2">
      <c r="A10" s="428">
        <v>3</v>
      </c>
      <c r="B10" s="444"/>
      <c r="C10" s="444"/>
      <c r="D10" s="282" t="s">
        <v>110</v>
      </c>
      <c r="E10" s="516" t="s">
        <v>111</v>
      </c>
      <c r="F10" s="237" t="s">
        <v>80</v>
      </c>
      <c r="G10" s="428" t="s">
        <v>101</v>
      </c>
      <c r="H10" s="428" t="s">
        <v>82</v>
      </c>
      <c r="I10" s="428"/>
      <c r="J10" s="428"/>
      <c r="K10" s="428"/>
      <c r="L10" s="428"/>
      <c r="M10" s="458">
        <v>1</v>
      </c>
      <c r="N10" s="524" t="s">
        <v>102</v>
      </c>
      <c r="O10" s="428" t="s">
        <v>82</v>
      </c>
      <c r="P10" s="428" t="s">
        <v>82</v>
      </c>
      <c r="Q10" s="428"/>
      <c r="R10" s="428"/>
      <c r="S10" s="428" t="s">
        <v>82</v>
      </c>
      <c r="T10" s="428" t="s">
        <v>82</v>
      </c>
      <c r="U10" s="428"/>
      <c r="V10" s="428"/>
      <c r="W10" s="428"/>
      <c r="X10" s="428" t="s">
        <v>82</v>
      </c>
      <c r="Y10" s="428"/>
      <c r="Z10" s="428" t="s">
        <v>82</v>
      </c>
      <c r="AA10" s="428" t="s">
        <v>82</v>
      </c>
      <c r="AB10" s="428" t="s">
        <v>82</v>
      </c>
      <c r="AC10" s="428" t="s">
        <v>61</v>
      </c>
      <c r="AD10" s="428"/>
      <c r="AE10" s="428"/>
      <c r="AF10" s="428"/>
      <c r="AG10" s="428"/>
      <c r="AH10" s="451">
        <v>9</v>
      </c>
      <c r="AI10" s="454" t="s">
        <v>103</v>
      </c>
      <c r="AJ10" s="298">
        <v>3</v>
      </c>
      <c r="AK10" s="526" t="str">
        <f>IF(AJ10=0,"",IF(AJ10="MAYOR","EXTREMO",IF(AI11="CASI SIEMPRE","EXTREMO",IF(AI11="CATASTRÓFICO","EXTREMO",IF(AJ10="12M","EXTREMO",IF(AJ10=4,"ALTO",IF(AJ10=8,"ALTO",IF(AJ10=9,"ALTO",IF(AJ10=6,"MODERADO",IF(AJ10=3,"MODERADO",IF(AJ10=12,IF(AI11="MODERADO","ALTO","EXTREMO"),"EXTREMO")))))))))))</f>
        <v>MODERADO</v>
      </c>
      <c r="AL10" s="315" t="s">
        <v>112</v>
      </c>
      <c r="AM10" s="297" t="s">
        <v>71</v>
      </c>
      <c r="AN10" s="238">
        <f t="shared" si="0"/>
        <v>15</v>
      </c>
      <c r="AO10" s="237" t="s">
        <v>84</v>
      </c>
      <c r="AP10" s="238">
        <f t="shared" si="1"/>
        <v>15</v>
      </c>
      <c r="AQ10" s="237" t="s">
        <v>72</v>
      </c>
      <c r="AR10" s="238">
        <f t="shared" si="2"/>
        <v>15</v>
      </c>
      <c r="AS10" s="237" t="s">
        <v>73</v>
      </c>
      <c r="AT10" s="238">
        <f t="shared" si="3"/>
        <v>15</v>
      </c>
      <c r="AU10" s="237" t="s">
        <v>74</v>
      </c>
      <c r="AV10" s="238">
        <f t="shared" si="4"/>
        <v>15</v>
      </c>
      <c r="AW10" s="237" t="s">
        <v>76</v>
      </c>
      <c r="AX10" s="238">
        <f t="shared" si="5"/>
        <v>10</v>
      </c>
      <c r="AY10" s="239" t="s">
        <v>75</v>
      </c>
      <c r="AZ10" s="238">
        <f t="shared" si="6"/>
        <v>15</v>
      </c>
      <c r="BA10" s="240" t="str">
        <f t="shared" si="7"/>
        <v>Fuerte</v>
      </c>
      <c r="BB10" s="267">
        <f t="shared" si="8"/>
        <v>100</v>
      </c>
      <c r="BC10" s="237" t="s">
        <v>54</v>
      </c>
      <c r="BD10" s="240" t="str">
        <f t="shared" ref="BD10" si="11">IF(ISBLANK(BC10),"",(IF(BC10="El control no se ejecuta por parte del responsable","Débil",(IF(BC10="El control se ejecuta de manera consistente por parte del responsable","Fuerte","Moderado")))))</f>
        <v>Fuerte</v>
      </c>
      <c r="BE10" s="240" t="str">
        <f t="shared" ref="BE10" si="12">IF(BA10="","",(IF(BD10="Débil","Débil",IF(BD10="Moderado","Moderado",IF(BA10="Débil","Débil","Fuerte")))))</f>
        <v>Fuerte</v>
      </c>
      <c r="BF10" s="240">
        <f t="shared" ref="BF10:BF11" si="13">IF(BD10="","",(IF(BD10="Fuerte",2,IF(BD10="Moderado",1,0))))</f>
        <v>2</v>
      </c>
      <c r="BG10" s="471">
        <f t="shared" ref="BG10" si="14">IFERROR(ROUND(AVERAGE(BF10:BF11),0),0)</f>
        <v>2</v>
      </c>
      <c r="BH10" s="471">
        <f t="shared" ref="BH10" si="15">IF(BI10="CASI SIEMPRE",5,IF(BI10="PROBABLE",4,IF(BI10="POSIBLE",3,IF(BI10="IMPROBABLE",2,IF(BI10="RARA VEZ",1,0)))))</f>
        <v>1</v>
      </c>
      <c r="BI10" s="451" t="str">
        <f>IF(BG10=2,IF(N10="CASI SIEMPRE","POSIBLE",IF(N10="PROBABLE","IMPROBABLE","RARA VEZ")),IF(BG10=1,IF(N10="CASI SEGURO","PROBABLE",IF(N10="PROBABLE","POSIBLE",IF(N10="POSIBLE","IMPROBABLE","RARA VEZ"))),IF(BG10=0,N10,0)))</f>
        <v>RARA VEZ</v>
      </c>
      <c r="BJ10" s="494">
        <f>IF(BK10="CATASTRÓFICO",5,IF(BK10="MAYOR",4,IF(BK10="MODERADO",3,0)))</f>
        <v>3</v>
      </c>
      <c r="BK10" s="452" t="str">
        <f>AI10</f>
        <v>MODERADO</v>
      </c>
      <c r="BL10" s="495">
        <f>IF(BJ10*BH10=12,IF(BI10="PROBABLE","12A","12M"),BH10*BJ10)</f>
        <v>3</v>
      </c>
      <c r="BM10" s="453" t="str">
        <f>IF(BL10=0,"",IF(BI10="CASI SIEMPRE","EXTREMO",IF(BK10="CATASTRÓFICO","EXTREMO",IF(BL10="12M","EXTREMO",IF(BL10="12A","ALTO",IF(BL10=4,"ALTO",IF(BL10=8,"ALTO",IF(BL10=9,"ALTO",IF(BL10=6,"MODERADO",IF(BL10=3,"MODERADO","EXTREMO"))))))))))</f>
        <v>MODERADO</v>
      </c>
      <c r="BN10" s="444"/>
      <c r="BO10" s="247" t="s">
        <v>113</v>
      </c>
      <c r="BP10" s="237" t="s">
        <v>106</v>
      </c>
      <c r="BQ10" s="353" t="s">
        <v>114</v>
      </c>
      <c r="BR10" s="358">
        <v>0</v>
      </c>
      <c r="BS10" s="358">
        <v>0</v>
      </c>
      <c r="BT10" s="358">
        <v>0</v>
      </c>
      <c r="BU10" s="358">
        <v>0</v>
      </c>
      <c r="BV10" s="356"/>
    </row>
    <row r="11" spans="1:357" s="8" customFormat="1" ht="100.5" customHeight="1" x14ac:dyDescent="0.2">
      <c r="A11" s="429"/>
      <c r="B11" s="444"/>
      <c r="C11" s="444"/>
      <c r="D11" s="282" t="s">
        <v>115</v>
      </c>
      <c r="E11" s="517"/>
      <c r="F11" s="237" t="s">
        <v>80</v>
      </c>
      <c r="G11" s="429"/>
      <c r="H11" s="429"/>
      <c r="I11" s="429"/>
      <c r="J11" s="429"/>
      <c r="K11" s="429"/>
      <c r="L11" s="429"/>
      <c r="M11" s="459"/>
      <c r="N11" s="525"/>
      <c r="O11" s="429"/>
      <c r="P11" s="429"/>
      <c r="Q11" s="429"/>
      <c r="R11" s="429"/>
      <c r="S11" s="429"/>
      <c r="T11" s="429"/>
      <c r="U11" s="429"/>
      <c r="V11" s="429"/>
      <c r="W11" s="429"/>
      <c r="X11" s="429"/>
      <c r="Y11" s="429"/>
      <c r="Z11" s="429"/>
      <c r="AA11" s="429"/>
      <c r="AB11" s="429"/>
      <c r="AC11" s="429"/>
      <c r="AD11" s="429"/>
      <c r="AE11" s="429"/>
      <c r="AF11" s="429"/>
      <c r="AG11" s="429"/>
      <c r="AH11" s="446"/>
      <c r="AI11" s="455"/>
      <c r="AJ11" s="298"/>
      <c r="AK11" s="527"/>
      <c r="AL11" s="316" t="s">
        <v>116</v>
      </c>
      <c r="AM11" s="297" t="s">
        <v>71</v>
      </c>
      <c r="AN11" s="238">
        <f t="shared" ref="AN11" si="16">IF(ISBLANK(AM11),"",IF(AM11="Asignado",15,"0"))</f>
        <v>15</v>
      </c>
      <c r="AO11" s="237" t="s">
        <v>84</v>
      </c>
      <c r="AP11" s="238">
        <f t="shared" ref="AP11" si="17">IF(ISBLANK(AO11),"",IF(AO11="Adecuado",15,"0"))</f>
        <v>15</v>
      </c>
      <c r="AQ11" s="237" t="s">
        <v>72</v>
      </c>
      <c r="AR11" s="238">
        <f t="shared" ref="AR11" si="18">IF(ISBLANK(AQ11),"",IF(AQ11="Oportuna",15,"0"))</f>
        <v>15</v>
      </c>
      <c r="AS11" s="237" t="s">
        <v>73</v>
      </c>
      <c r="AT11" s="238">
        <f t="shared" ref="AT11" si="19">IF(ISBLANK(AS11),"",IF(AS11="Prevenir",15,IF(AS11="Detectar",10,"0")))</f>
        <v>15</v>
      </c>
      <c r="AU11" s="237" t="s">
        <v>74</v>
      </c>
      <c r="AV11" s="238">
        <f t="shared" ref="AV11" si="20">IF(ISBLANK(AU11),"",IF(AU11="Confiable",15,"0"))</f>
        <v>15</v>
      </c>
      <c r="AW11" s="237" t="s">
        <v>76</v>
      </c>
      <c r="AX11" s="238">
        <f t="shared" ref="AX11" si="21">IF(ISBLANK(AW11),"",IF(AW11="Completa",10,IF(AW11="Incompleta",5,"0")))</f>
        <v>10</v>
      </c>
      <c r="AY11" s="239" t="s">
        <v>75</v>
      </c>
      <c r="AZ11" s="238">
        <f t="shared" ref="AZ11" si="22">IF(ISBLANK(AY11),"",IF(AY11="Se Investigan y Resuelven Oportunamente",15,"0"))</f>
        <v>15</v>
      </c>
      <c r="BA11" s="240" t="str">
        <f t="shared" si="7"/>
        <v>Fuerte</v>
      </c>
      <c r="BB11" s="267">
        <f t="shared" si="8"/>
        <v>100</v>
      </c>
      <c r="BC11" s="237" t="s">
        <v>54</v>
      </c>
      <c r="BD11" s="240" t="str">
        <f t="shared" ref="BD11" si="23">IF(ISBLANK(BC11),"",(IF(BC11="El control no se ejecuta por parte del responsable","Débil",(IF(BC11="El control se ejecuta de manera consistente por parte del responsable","Fuerte","Moderado")))))</f>
        <v>Fuerte</v>
      </c>
      <c r="BE11" s="240" t="str">
        <f t="shared" ref="BE11" si="24">IF(BA11="","",(IF(BD11="Débil","Débil",IF(BD11="Moderado","Moderado",IF(BA11="Débil","Débil","Fuerte")))))</f>
        <v>Fuerte</v>
      </c>
      <c r="BF11" s="240">
        <f t="shared" si="13"/>
        <v>2</v>
      </c>
      <c r="BG11" s="470"/>
      <c r="BH11" s="470"/>
      <c r="BI11" s="446"/>
      <c r="BJ11" s="494"/>
      <c r="BK11" s="448"/>
      <c r="BL11" s="495"/>
      <c r="BM11" s="450"/>
      <c r="BN11" s="444"/>
      <c r="BO11" s="247"/>
      <c r="BP11" s="237"/>
      <c r="BQ11" s="353"/>
      <c r="BR11" s="358">
        <v>0</v>
      </c>
      <c r="BS11" s="358">
        <v>0</v>
      </c>
      <c r="BT11" s="358">
        <v>0</v>
      </c>
      <c r="BU11" s="358">
        <v>0</v>
      </c>
      <c r="BV11" s="356"/>
    </row>
    <row r="12" spans="1:357" s="8" customFormat="1" ht="36" customHeight="1" x14ac:dyDescent="0.2">
      <c r="A12" s="486"/>
      <c r="B12" s="20"/>
      <c r="C12" s="20"/>
      <c r="D12" s="121"/>
      <c r="E12" s="121"/>
      <c r="F12" s="486"/>
      <c r="G12" s="486"/>
      <c r="H12" s="486"/>
      <c r="I12" s="486"/>
      <c r="J12" s="486"/>
      <c r="K12" s="486"/>
      <c r="L12" s="486"/>
      <c r="M12" s="492"/>
      <c r="N12" s="488"/>
      <c r="O12" s="486"/>
      <c r="P12" s="486"/>
      <c r="Q12" s="486"/>
      <c r="R12" s="486"/>
      <c r="S12" s="486"/>
      <c r="T12" s="486"/>
      <c r="U12" s="486"/>
      <c r="V12" s="486"/>
      <c r="W12" s="486"/>
      <c r="X12" s="486"/>
      <c r="Y12" s="486"/>
      <c r="Z12" s="486"/>
      <c r="AA12" s="486"/>
      <c r="AB12" s="486"/>
      <c r="AC12" s="486"/>
      <c r="AD12" s="486"/>
      <c r="AE12" s="486"/>
      <c r="AF12" s="486"/>
      <c r="AG12" s="486"/>
      <c r="AH12" s="491"/>
      <c r="AI12" s="488"/>
      <c r="AJ12" s="489"/>
      <c r="AK12" s="487"/>
      <c r="AL12" s="286"/>
      <c r="AM12" s="287"/>
      <c r="AN12" s="288"/>
      <c r="AO12" s="21"/>
      <c r="AP12" s="288"/>
      <c r="AQ12" s="21"/>
      <c r="AR12" s="288"/>
      <c r="AS12" s="21"/>
      <c r="AT12" s="288"/>
      <c r="AU12" s="21"/>
      <c r="AV12" s="288"/>
      <c r="AW12" s="21"/>
      <c r="AX12" s="288"/>
      <c r="AY12" s="289"/>
      <c r="AZ12" s="288"/>
      <c r="BA12" s="138"/>
      <c r="BB12" s="290"/>
      <c r="BC12" s="21"/>
      <c r="BD12" s="138"/>
      <c r="BE12" s="138"/>
      <c r="BF12" s="138"/>
      <c r="BG12" s="490"/>
      <c r="BH12" s="490"/>
      <c r="BI12" s="491"/>
      <c r="BJ12" s="490"/>
      <c r="BK12" s="488"/>
      <c r="BL12" s="485"/>
      <c r="BM12" s="487"/>
      <c r="BN12" s="486"/>
      <c r="BO12" s="121"/>
      <c r="BP12" s="21"/>
      <c r="BQ12" s="292"/>
      <c r="BR12" s="359">
        <f>AVERAGE(BR8:BR11)</f>
        <v>0</v>
      </c>
      <c r="BS12" s="359">
        <f t="shared" ref="BS12:BU12" si="25">AVERAGE(BS8:BS11)</f>
        <v>0</v>
      </c>
      <c r="BT12" s="359">
        <f t="shared" si="25"/>
        <v>0</v>
      </c>
      <c r="BU12" s="359">
        <f t="shared" si="25"/>
        <v>0</v>
      </c>
    </row>
    <row r="13" spans="1:357" s="8" customFormat="1" ht="72.75" customHeight="1" x14ac:dyDescent="0.2">
      <c r="A13" s="486"/>
      <c r="B13" s="20"/>
      <c r="C13" s="20"/>
      <c r="D13" s="121"/>
      <c r="E13" s="121"/>
      <c r="F13" s="486"/>
      <c r="G13" s="486"/>
      <c r="H13" s="486"/>
      <c r="I13" s="486"/>
      <c r="J13" s="486"/>
      <c r="K13" s="486"/>
      <c r="L13" s="486"/>
      <c r="M13" s="492"/>
      <c r="N13" s="488"/>
      <c r="O13" s="486"/>
      <c r="P13" s="486"/>
      <c r="Q13" s="486"/>
      <c r="R13" s="486"/>
      <c r="S13" s="486"/>
      <c r="T13" s="486"/>
      <c r="U13" s="486"/>
      <c r="V13" s="486"/>
      <c r="W13" s="486"/>
      <c r="X13" s="486"/>
      <c r="Y13" s="486"/>
      <c r="Z13" s="486"/>
      <c r="AA13" s="486"/>
      <c r="AB13" s="486"/>
      <c r="AC13" s="486"/>
      <c r="AD13" s="486"/>
      <c r="AE13" s="486"/>
      <c r="AF13" s="486"/>
      <c r="AG13" s="486"/>
      <c r="AH13" s="491"/>
      <c r="AI13" s="488"/>
      <c r="AJ13" s="489"/>
      <c r="AK13" s="487"/>
      <c r="AL13" s="293"/>
      <c r="AM13" s="287"/>
      <c r="AN13" s="288"/>
      <c r="AO13" s="21"/>
      <c r="AP13" s="288"/>
      <c r="AQ13" s="21"/>
      <c r="AR13" s="288"/>
      <c r="AS13" s="21"/>
      <c r="AT13" s="288"/>
      <c r="AU13" s="21"/>
      <c r="AV13" s="288"/>
      <c r="AW13" s="21"/>
      <c r="AX13" s="288"/>
      <c r="AY13" s="289"/>
      <c r="AZ13" s="288"/>
      <c r="BA13" s="138"/>
      <c r="BB13" s="290"/>
      <c r="BC13" s="21"/>
      <c r="BD13" s="138"/>
      <c r="BE13" s="138"/>
      <c r="BF13" s="138"/>
      <c r="BG13" s="490"/>
      <c r="BH13" s="490"/>
      <c r="BI13" s="491"/>
      <c r="BJ13" s="490"/>
      <c r="BK13" s="488"/>
      <c r="BL13" s="485"/>
      <c r="BM13" s="487"/>
      <c r="BN13" s="486"/>
      <c r="BO13" s="121"/>
      <c r="BP13" s="21"/>
      <c r="BQ13" s="292"/>
    </row>
    <row r="14" spans="1:357" s="8" customFormat="1" ht="110.25" customHeight="1" x14ac:dyDescent="0.2">
      <c r="A14" s="21"/>
      <c r="B14" s="20"/>
      <c r="C14" s="20"/>
      <c r="D14" s="121"/>
      <c r="E14" s="121"/>
      <c r="F14" s="21"/>
      <c r="G14" s="20"/>
      <c r="H14" s="21"/>
      <c r="I14" s="21"/>
      <c r="J14" s="21"/>
      <c r="K14" s="21"/>
      <c r="L14" s="21"/>
      <c r="M14" s="283"/>
      <c r="N14" s="281"/>
      <c r="O14" s="21"/>
      <c r="P14" s="21"/>
      <c r="Q14" s="21"/>
      <c r="R14" s="21"/>
      <c r="S14" s="21"/>
      <c r="T14" s="21"/>
      <c r="U14" s="21"/>
      <c r="V14" s="21"/>
      <c r="W14" s="21"/>
      <c r="X14" s="21"/>
      <c r="Y14" s="21"/>
      <c r="Z14" s="21"/>
      <c r="AA14" s="21"/>
      <c r="AB14" s="21"/>
      <c r="AC14" s="21"/>
      <c r="AD14" s="21"/>
      <c r="AE14" s="21"/>
      <c r="AF14" s="21"/>
      <c r="AG14" s="21"/>
      <c r="AH14" s="137"/>
      <c r="AI14" s="281"/>
      <c r="AJ14" s="284"/>
      <c r="AK14" s="285"/>
      <c r="AL14" s="294"/>
      <c r="AM14" s="287"/>
      <c r="AN14" s="288"/>
      <c r="AO14" s="21"/>
      <c r="AP14" s="288"/>
      <c r="AQ14" s="21"/>
      <c r="AR14" s="288"/>
      <c r="AS14" s="21"/>
      <c r="AT14" s="288"/>
      <c r="AU14" s="21"/>
      <c r="AV14" s="288"/>
      <c r="AW14" s="21"/>
      <c r="AX14" s="288"/>
      <c r="AY14" s="289"/>
      <c r="AZ14" s="288"/>
      <c r="BA14" s="138"/>
      <c r="BB14" s="290"/>
      <c r="BC14" s="21"/>
      <c r="BD14" s="138"/>
      <c r="BE14" s="138"/>
      <c r="BF14" s="138"/>
      <c r="BG14" s="138"/>
      <c r="BH14" s="138"/>
      <c r="BI14" s="137"/>
      <c r="BJ14" s="80"/>
      <c r="BK14" s="281"/>
      <c r="BL14" s="291"/>
      <c r="BM14" s="285"/>
      <c r="BN14" s="20"/>
      <c r="BO14" s="295"/>
      <c r="BP14" s="21"/>
      <c r="BQ14" s="292"/>
    </row>
    <row r="15" spans="1:357" x14ac:dyDescent="0.2">
      <c r="H15" s="20"/>
      <c r="M15" s="128"/>
      <c r="N15" s="129"/>
      <c r="O15" s="21"/>
      <c r="AH15" s="132"/>
      <c r="AI15" s="129"/>
      <c r="AK15" s="80"/>
      <c r="BI15" s="137"/>
      <c r="BJ15" s="129"/>
      <c r="BM15" s="138"/>
    </row>
    <row r="16" spans="1:357" s="19" customFormat="1" x14ac:dyDescent="0.2">
      <c r="B16" s="7"/>
      <c r="C16" s="7"/>
      <c r="D16" s="7"/>
      <c r="E16" s="7"/>
      <c r="F16" s="7"/>
      <c r="G16" s="7"/>
      <c r="M16" s="130"/>
      <c r="N16" s="131"/>
      <c r="AH16" s="134"/>
      <c r="AI16" s="131"/>
      <c r="AJ16" s="79"/>
      <c r="AK16" s="135"/>
      <c r="AL16" s="7"/>
      <c r="AN16" s="136"/>
      <c r="AP16" s="136"/>
      <c r="AR16" s="136"/>
      <c r="AT16" s="136"/>
      <c r="AV16" s="136"/>
      <c r="AX16" s="136"/>
      <c r="AZ16" s="136"/>
      <c r="BA16" s="79"/>
      <c r="BB16" s="136"/>
      <c r="BC16" s="22"/>
      <c r="BD16" s="79"/>
      <c r="BE16" s="79"/>
      <c r="BF16" s="79"/>
      <c r="BG16" s="79"/>
      <c r="BH16" s="79"/>
      <c r="BI16" s="136"/>
      <c r="BJ16" s="79"/>
      <c r="BK16" s="79"/>
      <c r="BL16" s="79"/>
      <c r="BM16" s="79"/>
      <c r="BO16" s="7"/>
    </row>
  </sheetData>
  <mergeCells count="171">
    <mergeCell ref="BR4:BV5"/>
    <mergeCell ref="BV6:BV7"/>
    <mergeCell ref="BO1:BV3"/>
    <mergeCell ref="U8:U9"/>
    <mergeCell ref="BR6:BR7"/>
    <mergeCell ref="BS6:BS7"/>
    <mergeCell ref="BT6:BT7"/>
    <mergeCell ref="BU6:BU7"/>
    <mergeCell ref="Q10:Q11"/>
    <mergeCell ref="R10:R11"/>
    <mergeCell ref="S10:S11"/>
    <mergeCell ref="T10:T11"/>
    <mergeCell ref="U10:U11"/>
    <mergeCell ref="V10:V11"/>
    <mergeCell ref="W10:W11"/>
    <mergeCell ref="X10:X11"/>
    <mergeCell ref="AK10:AK11"/>
    <mergeCell ref="AH10:AH11"/>
    <mergeCell ref="Y10:Y11"/>
    <mergeCell ref="Z10:Z11"/>
    <mergeCell ref="AA10:AA11"/>
    <mergeCell ref="AB10:AB11"/>
    <mergeCell ref="AC10:AC11"/>
    <mergeCell ref="AD10:AD11"/>
    <mergeCell ref="AE10:AE11"/>
    <mergeCell ref="Q8:Q9"/>
    <mergeCell ref="R8:R9"/>
    <mergeCell ref="S8:S9"/>
    <mergeCell ref="T8:T9"/>
    <mergeCell ref="H10:H11"/>
    <mergeCell ref="I10:I11"/>
    <mergeCell ref="J10:J11"/>
    <mergeCell ref="K10:K11"/>
    <mergeCell ref="L10:L11"/>
    <mergeCell ref="M10:M11"/>
    <mergeCell ref="N10:N11"/>
    <mergeCell ref="O10:O11"/>
    <mergeCell ref="P10:P11"/>
    <mergeCell ref="H8:H9"/>
    <mergeCell ref="I8:I9"/>
    <mergeCell ref="J8:J9"/>
    <mergeCell ref="K8:K9"/>
    <mergeCell ref="L8:L9"/>
    <mergeCell ref="M8:M9"/>
    <mergeCell ref="N8:N9"/>
    <mergeCell ref="O8:O9"/>
    <mergeCell ref="P8:P9"/>
    <mergeCell ref="V8:V9"/>
    <mergeCell ref="W8:W9"/>
    <mergeCell ref="X8:X9"/>
    <mergeCell ref="Y8:Y9"/>
    <mergeCell ref="Z8:Z9"/>
    <mergeCell ref="AA8:AA9"/>
    <mergeCell ref="AB8:AB9"/>
    <mergeCell ref="AC8:AC9"/>
    <mergeCell ref="AD8:AD9"/>
    <mergeCell ref="BN6:BN7"/>
    <mergeCell ref="BO6:BO7"/>
    <mergeCell ref="AH6:AI6"/>
    <mergeCell ref="AJ6:AK7"/>
    <mergeCell ref="AL6:AL7"/>
    <mergeCell ref="AM6:AZ6"/>
    <mergeCell ref="BL6:BM7"/>
    <mergeCell ref="AS7:AT7"/>
    <mergeCell ref="AU7:AV7"/>
    <mergeCell ref="AW7:AX7"/>
    <mergeCell ref="AY7:AZ7"/>
    <mergeCell ref="BE6:BG7"/>
    <mergeCell ref="AI10:AI11"/>
    <mergeCell ref="AE8:AE9"/>
    <mergeCell ref="AF8:AF9"/>
    <mergeCell ref="AG8:AG9"/>
    <mergeCell ref="AH8:AH9"/>
    <mergeCell ref="AI8:AI9"/>
    <mergeCell ref="AJ8:AJ9"/>
    <mergeCell ref="AK8:AK9"/>
    <mergeCell ref="BG8:BG9"/>
    <mergeCell ref="AG10:AG11"/>
    <mergeCell ref="AF10:AF11"/>
    <mergeCell ref="C8:C11"/>
    <mergeCell ref="B8:B11"/>
    <mergeCell ref="A6:A7"/>
    <mergeCell ref="D6:D7"/>
    <mergeCell ref="E6:E7"/>
    <mergeCell ref="F6:F7"/>
    <mergeCell ref="G6:G7"/>
    <mergeCell ref="E8:E9"/>
    <mergeCell ref="E10:E11"/>
    <mergeCell ref="A8:A9"/>
    <mergeCell ref="A10:A11"/>
    <mergeCell ref="G10:G11"/>
    <mergeCell ref="A1:D3"/>
    <mergeCell ref="E1:BI3"/>
    <mergeCell ref="C6:C7"/>
    <mergeCell ref="A4:G5"/>
    <mergeCell ref="H4:BM4"/>
    <mergeCell ref="BN4:BQ5"/>
    <mergeCell ref="H5:AK5"/>
    <mergeCell ref="AL5:BM5"/>
    <mergeCell ref="H6:L6"/>
    <mergeCell ref="M6:N6"/>
    <mergeCell ref="O6:AG6"/>
    <mergeCell ref="BP6:BP7"/>
    <mergeCell ref="BQ6:BQ7"/>
    <mergeCell ref="AM7:AN7"/>
    <mergeCell ref="AO7:AP7"/>
    <mergeCell ref="AQ7:AR7"/>
    <mergeCell ref="BK1:BM1"/>
    <mergeCell ref="BK2:BM2"/>
    <mergeCell ref="BK3:BM3"/>
    <mergeCell ref="BA6:BB7"/>
    <mergeCell ref="BC6:BD7"/>
    <mergeCell ref="B6:B7"/>
    <mergeCell ref="BH6:BI7"/>
    <mergeCell ref="BJ6:BK7"/>
    <mergeCell ref="BM8:BM9"/>
    <mergeCell ref="BN8:BN9"/>
    <mergeCell ref="BJ8:BJ9"/>
    <mergeCell ref="BL8:BL9"/>
    <mergeCell ref="BL10:BL11"/>
    <mergeCell ref="BN10:BN11"/>
    <mergeCell ref="BJ10:BJ11"/>
    <mergeCell ref="BM10:BM11"/>
    <mergeCell ref="BG10:BG11"/>
    <mergeCell ref="BH10:BH11"/>
    <mergeCell ref="BI10:BI11"/>
    <mergeCell ref="BK10:BK11"/>
    <mergeCell ref="BI8:BI9"/>
    <mergeCell ref="BK8:BK9"/>
    <mergeCell ref="BH8:BH9"/>
    <mergeCell ref="Z12:Z13"/>
    <mergeCell ref="AA12:AA13"/>
    <mergeCell ref="AB12:AB13"/>
    <mergeCell ref="AF12:AF13"/>
    <mergeCell ref="BK12:BK13"/>
    <mergeCell ref="N12:N13"/>
    <mergeCell ref="O12:O13"/>
    <mergeCell ref="P12:P13"/>
    <mergeCell ref="AC12:AC13"/>
    <mergeCell ref="AD12:AD13"/>
    <mergeCell ref="AE12:AE13"/>
    <mergeCell ref="W12:W13"/>
    <mergeCell ref="X12:X13"/>
    <mergeCell ref="Y12:Y13"/>
    <mergeCell ref="Q12:Q13"/>
    <mergeCell ref="R12:R13"/>
    <mergeCell ref="S12:S13"/>
    <mergeCell ref="T12:T13"/>
    <mergeCell ref="U12:U13"/>
    <mergeCell ref="V12:V13"/>
    <mergeCell ref="A12:A13"/>
    <mergeCell ref="F12:F13"/>
    <mergeCell ref="G12:G13"/>
    <mergeCell ref="H12:H13"/>
    <mergeCell ref="I12:I13"/>
    <mergeCell ref="J12:J13"/>
    <mergeCell ref="K12:K13"/>
    <mergeCell ref="L12:L13"/>
    <mergeCell ref="M12:M13"/>
    <mergeCell ref="BL12:BL13"/>
    <mergeCell ref="AG12:AG13"/>
    <mergeCell ref="BM12:BM13"/>
    <mergeCell ref="BN12:BN13"/>
    <mergeCell ref="AI12:AI13"/>
    <mergeCell ref="AJ12:AJ13"/>
    <mergeCell ref="AK12:AK13"/>
    <mergeCell ref="BG12:BG13"/>
    <mergeCell ref="BH12:BH13"/>
    <mergeCell ref="BI12:BI13"/>
    <mergeCell ref="AH12:AH13"/>
    <mergeCell ref="BJ12:BJ13"/>
  </mergeCells>
  <conditionalFormatting sqref="M8">
    <cfRule type="cellIs" dxfId="1619" priority="414" operator="equal">
      <formula>5</formula>
    </cfRule>
    <cfRule type="cellIs" dxfId="1618" priority="415" operator="equal">
      <formula>4</formula>
    </cfRule>
    <cfRule type="cellIs" dxfId="1617" priority="416" operator="equal">
      <formula>3</formula>
    </cfRule>
    <cfRule type="cellIs" dxfId="1616" priority="417" operator="equal">
      <formula>2</formula>
    </cfRule>
    <cfRule type="cellIs" dxfId="1615" priority="418" operator="equal">
      <formula>1</formula>
    </cfRule>
  </conditionalFormatting>
  <conditionalFormatting sqref="M12">
    <cfRule type="cellIs" dxfId="1614" priority="317" operator="equal">
      <formula>5</formula>
    </cfRule>
    <cfRule type="cellIs" dxfId="1613" priority="318" operator="equal">
      <formula>4</formula>
    </cfRule>
    <cfRule type="cellIs" dxfId="1612" priority="319" operator="equal">
      <formula>3</formula>
    </cfRule>
    <cfRule type="cellIs" dxfId="1611" priority="320" operator="equal">
      <formula>2</formula>
    </cfRule>
    <cfRule type="cellIs" dxfId="1610" priority="321" operator="equal">
      <formula>1</formula>
    </cfRule>
  </conditionalFormatting>
  <conditionalFormatting sqref="M14">
    <cfRule type="cellIs" dxfId="1609" priority="168" operator="equal">
      <formula>5</formula>
    </cfRule>
    <cfRule type="cellIs" dxfId="1608" priority="169" operator="equal">
      <formula>4</formula>
    </cfRule>
    <cfRule type="cellIs" dxfId="1607" priority="170" operator="equal">
      <formula>3</formula>
    </cfRule>
    <cfRule type="cellIs" dxfId="1606" priority="171" operator="equal">
      <formula>2</formula>
    </cfRule>
    <cfRule type="cellIs" dxfId="1605" priority="172" operator="equal">
      <formula>1</formula>
    </cfRule>
  </conditionalFormatting>
  <conditionalFormatting sqref="N8">
    <cfRule type="cellIs" dxfId="1604" priority="184" operator="equal">
      <formula>"CASI SIEMPRE"</formula>
    </cfRule>
    <cfRule type="cellIs" dxfId="1603" priority="185" operator="equal">
      <formula>"PROBABLE"</formula>
    </cfRule>
    <cfRule type="cellIs" dxfId="1602" priority="186" operator="equal">
      <formula>"POSIBLE"</formula>
    </cfRule>
    <cfRule type="cellIs" dxfId="1601" priority="187" operator="equal">
      <formula>"RARA VEZ"</formula>
    </cfRule>
    <cfRule type="cellIs" dxfId="1600" priority="188" operator="equal">
      <formula>"IMPROBABLE"</formula>
    </cfRule>
  </conditionalFormatting>
  <conditionalFormatting sqref="N10">
    <cfRule type="cellIs" dxfId="1599" priority="1" operator="equal">
      <formula>"CASI SIEMPRE"</formula>
    </cfRule>
    <cfRule type="cellIs" dxfId="1598" priority="2" operator="equal">
      <formula>"PROBABLE"</formula>
    </cfRule>
    <cfRule type="cellIs" dxfId="1597" priority="3" operator="equal">
      <formula>"POSIBLE"</formula>
    </cfRule>
    <cfRule type="cellIs" dxfId="1596" priority="4" operator="equal">
      <formula>"RARA VEZ"</formula>
    </cfRule>
    <cfRule type="cellIs" dxfId="1595" priority="5" operator="equal">
      <formula>"IMPROBABLE"</formula>
    </cfRule>
  </conditionalFormatting>
  <conditionalFormatting sqref="N12">
    <cfRule type="cellIs" dxfId="1594" priority="322" operator="equal">
      <formula>"CASI SIEMPRE"</formula>
    </cfRule>
    <cfRule type="cellIs" dxfId="1593" priority="323" operator="equal">
      <formula>"PROBABLE"</formula>
    </cfRule>
    <cfRule type="cellIs" dxfId="1592" priority="324" operator="equal">
      <formula>"POSIBLE"</formula>
    </cfRule>
    <cfRule type="cellIs" dxfId="1591" priority="325" operator="equal">
      <formula>"RARA VEZ"</formula>
    </cfRule>
    <cfRule type="cellIs" dxfId="1590" priority="326" operator="equal">
      <formula>"IMPROBABLE"</formula>
    </cfRule>
  </conditionalFormatting>
  <conditionalFormatting sqref="N14">
    <cfRule type="cellIs" dxfId="1589" priority="163" operator="equal">
      <formula>"CASI SIEMPRE"</formula>
    </cfRule>
    <cfRule type="cellIs" dxfId="1588" priority="164" operator="equal">
      <formula>"PROBABLE"</formula>
    </cfRule>
    <cfRule type="cellIs" dxfId="1587" priority="165" operator="equal">
      <formula>"POSIBLE"</formula>
    </cfRule>
    <cfRule type="cellIs" dxfId="1586" priority="166" operator="equal">
      <formula>"RARA VEZ"</formula>
    </cfRule>
    <cfRule type="cellIs" dxfId="1585" priority="167" operator="equal">
      <formula>"IMPROBABLE"</formula>
    </cfRule>
  </conditionalFormatting>
  <conditionalFormatting sqref="AH8">
    <cfRule type="cellIs" dxfId="1584" priority="176" operator="greaterThanOrEqual">
      <formula>12</formula>
    </cfRule>
    <cfRule type="cellIs" dxfId="1583" priority="177" operator="between">
      <formula>6</formula>
      <formula>11</formula>
    </cfRule>
    <cfRule type="cellIs" dxfId="1582" priority="178" operator="between">
      <formula>1</formula>
      <formula>5</formula>
    </cfRule>
  </conditionalFormatting>
  <conditionalFormatting sqref="AH12">
    <cfRule type="cellIs" dxfId="1581" priority="160" operator="greaterThanOrEqual">
      <formula>12</formula>
    </cfRule>
    <cfRule type="cellIs" dxfId="1580" priority="161" operator="between">
      <formula>6</formula>
      <formula>11</formula>
    </cfRule>
    <cfRule type="cellIs" dxfId="1579" priority="162" operator="between">
      <formula>1</formula>
      <formula>5</formula>
    </cfRule>
  </conditionalFormatting>
  <conditionalFormatting sqref="AH14">
    <cfRule type="cellIs" dxfId="1578" priority="157" operator="greaterThanOrEqual">
      <formula>12</formula>
    </cfRule>
    <cfRule type="cellIs" dxfId="1577" priority="158" operator="between">
      <formula>6</formula>
      <formula>11</formula>
    </cfRule>
    <cfRule type="cellIs" dxfId="1576" priority="159" operator="between">
      <formula>1</formula>
      <formula>5</formula>
    </cfRule>
  </conditionalFormatting>
  <conditionalFormatting sqref="AI8 AI10 AI12 AI14">
    <cfRule type="cellIs" dxfId="1575" priority="410" operator="equal">
      <formula>"CATASTRÓFICO"</formula>
    </cfRule>
    <cfRule type="cellIs" dxfId="1574" priority="411" operator="equal">
      <formula>"MAYOR"</formula>
    </cfRule>
    <cfRule type="cellIs" dxfId="1573" priority="412" operator="equal">
      <formula>"MODERADO"</formula>
    </cfRule>
  </conditionalFormatting>
  <conditionalFormatting sqref="AK8 AK10">
    <cfRule type="cellIs" dxfId="1572" priority="17" operator="equal">
      <formula>"EXTREMO"</formula>
    </cfRule>
    <cfRule type="cellIs" dxfId="1571" priority="18" operator="equal">
      <formula>"MODERADO"</formula>
    </cfRule>
    <cfRule type="cellIs" dxfId="1570" priority="19" operator="equal">
      <formula>"ALTO"</formula>
    </cfRule>
  </conditionalFormatting>
  <conditionalFormatting sqref="AK12">
    <cfRule type="cellIs" dxfId="1569" priority="14" operator="equal">
      <formula>"EXTREMO"</formula>
    </cfRule>
    <cfRule type="cellIs" dxfId="1568" priority="15" operator="equal">
      <formula>"MODERADO"</formula>
    </cfRule>
    <cfRule type="cellIs" dxfId="1567" priority="16" operator="equal">
      <formula>"ALTO"</formula>
    </cfRule>
  </conditionalFormatting>
  <conditionalFormatting sqref="AK14">
    <cfRule type="cellIs" dxfId="1566" priority="11" operator="equal">
      <formula>"EXTREMO"</formula>
    </cfRule>
    <cfRule type="cellIs" dxfId="1565" priority="12" operator="equal">
      <formula>"MODERADO"</formula>
    </cfRule>
    <cfRule type="cellIs" dxfId="1564" priority="13" operator="equal">
      <formula>"ALTO"</formula>
    </cfRule>
  </conditionalFormatting>
  <conditionalFormatting sqref="AP8:AP11 AR8:AR11">
    <cfRule type="cellIs" dxfId="1563" priority="234" stopIfTrue="1" operator="equal">
      <formula>10</formula>
    </cfRule>
    <cfRule type="cellIs" dxfId="1562" priority="235" operator="equal">
      <formula>"0"</formula>
    </cfRule>
  </conditionalFormatting>
  <conditionalFormatting sqref="AP8:AR11">
    <cfRule type="cellIs" dxfId="1561" priority="236" stopIfTrue="1" operator="equal">
      <formula>15</formula>
    </cfRule>
  </conditionalFormatting>
  <conditionalFormatting sqref="AR8:AR11 AP8:AP11">
    <cfRule type="cellIs" priority="233" operator="equal">
      <formula>""""""</formula>
    </cfRule>
  </conditionalFormatting>
  <conditionalFormatting sqref="AR10:AR14">
    <cfRule type="cellIs" dxfId="1560" priority="79" stopIfTrue="1" operator="equal">
      <formula>15</formula>
    </cfRule>
  </conditionalFormatting>
  <conditionalFormatting sqref="AR12:AR14">
    <cfRule type="cellIs" dxfId="1559" priority="77" stopIfTrue="1" operator="equal">
      <formula>10</formula>
    </cfRule>
    <cfRule type="cellIs" dxfId="1558" priority="78" operator="equal">
      <formula>"0"</formula>
    </cfRule>
  </conditionalFormatting>
  <conditionalFormatting sqref="AT8:AT11 AN8:AN14">
    <cfRule type="cellIs" priority="193" operator="equal">
      <formula>""""""</formula>
    </cfRule>
    <cfRule type="cellIs" dxfId="1557" priority="194" stopIfTrue="1" operator="equal">
      <formula>10</formula>
    </cfRule>
    <cfRule type="cellIs" dxfId="1556" priority="195" operator="equal">
      <formula>"0"</formula>
    </cfRule>
    <cfRule type="cellIs" dxfId="1555" priority="196" stopIfTrue="1" operator="equal">
      <formula>15</formula>
    </cfRule>
  </conditionalFormatting>
  <conditionalFormatting sqref="AT12:AT14">
    <cfRule type="cellIs" dxfId="1554" priority="73" stopIfTrue="1" operator="equal">
      <formula>10</formula>
    </cfRule>
    <cfRule type="cellIs" dxfId="1553" priority="74" operator="equal">
      <formula>"0"</formula>
    </cfRule>
    <cfRule type="cellIs" dxfId="1552" priority="75" stopIfTrue="1" operator="equal">
      <formula>15</formula>
    </cfRule>
  </conditionalFormatting>
  <conditionalFormatting sqref="AT12:AZ14">
    <cfRule type="cellIs" priority="72" operator="equal">
      <formula>""""""</formula>
    </cfRule>
  </conditionalFormatting>
  <conditionalFormatting sqref="AV8:AV12 AX10:AX12 AP12:AP14">
    <cfRule type="cellIs" dxfId="1551" priority="81" stopIfTrue="1" operator="equal">
      <formula>10</formula>
    </cfRule>
    <cfRule type="cellIs" dxfId="1550" priority="82" operator="equal">
      <formula>"0"</formula>
    </cfRule>
    <cfRule type="cellIs" dxfId="1549" priority="83" stopIfTrue="1" operator="equal">
      <formula>15</formula>
    </cfRule>
  </conditionalFormatting>
  <conditionalFormatting sqref="AV13">
    <cfRule type="cellIs" dxfId="1548" priority="69" stopIfTrue="1" operator="equal">
      <formula>10</formula>
    </cfRule>
    <cfRule type="cellIs" dxfId="1547" priority="70" operator="equal">
      <formula>"0"</formula>
    </cfRule>
    <cfRule type="cellIs" dxfId="1546" priority="71" stopIfTrue="1" operator="equal">
      <formula>15</formula>
    </cfRule>
  </conditionalFormatting>
  <conditionalFormatting sqref="AV14">
    <cfRule type="cellIs" dxfId="1545" priority="97" stopIfTrue="1" operator="equal">
      <formula>10</formula>
    </cfRule>
    <cfRule type="cellIs" dxfId="1544" priority="98" operator="equal">
      <formula>"0"</formula>
    </cfRule>
    <cfRule type="cellIs" dxfId="1543" priority="99" stopIfTrue="1" operator="equal">
      <formula>15</formula>
    </cfRule>
  </conditionalFormatting>
  <conditionalFormatting sqref="AX8:AX9">
    <cfRule type="cellIs" dxfId="1542" priority="314" stopIfTrue="1" operator="equal">
      <formula>5</formula>
    </cfRule>
    <cfRule type="cellIs" dxfId="1541" priority="315" operator="equal">
      <formula>"0"</formula>
    </cfRule>
    <cfRule type="cellIs" dxfId="1540" priority="316" stopIfTrue="1" operator="equal">
      <formula>10</formula>
    </cfRule>
  </conditionalFormatting>
  <conditionalFormatting sqref="AX10:AX14 AV8:AZ11 AP12:AV14">
    <cfRule type="cellIs" priority="68" operator="equal">
      <formula>""""""</formula>
    </cfRule>
  </conditionalFormatting>
  <conditionalFormatting sqref="AX13:AX14">
    <cfRule type="cellIs" dxfId="1539" priority="65" stopIfTrue="1" operator="equal">
      <formula>10</formula>
    </cfRule>
    <cfRule type="cellIs" dxfId="1538" priority="66" operator="equal">
      <formula>"0"</formula>
    </cfRule>
    <cfRule type="cellIs" dxfId="1537" priority="67" stopIfTrue="1" operator="equal">
      <formula>15</formula>
    </cfRule>
  </conditionalFormatting>
  <conditionalFormatting sqref="AZ8:AZ11">
    <cfRule type="cellIs" dxfId="1536" priority="214" stopIfTrue="1" operator="equal">
      <formula>10</formula>
    </cfRule>
    <cfRule type="cellIs" dxfId="1535" priority="215" operator="equal">
      <formula>"0"</formula>
    </cfRule>
    <cfRule type="cellIs" dxfId="1534" priority="216" stopIfTrue="1" operator="equal">
      <formula>15</formula>
    </cfRule>
  </conditionalFormatting>
  <conditionalFormatting sqref="AZ10:AZ11">
    <cfRule type="cellIs" priority="213" operator="equal">
      <formula>""""""</formula>
    </cfRule>
  </conditionalFormatting>
  <conditionalFormatting sqref="AZ12:AZ14">
    <cfRule type="cellIs" dxfId="1533" priority="190" stopIfTrue="1" operator="equal">
      <formula>10</formula>
    </cfRule>
    <cfRule type="cellIs" dxfId="1532" priority="191" operator="equal">
      <formula>"0"</formula>
    </cfRule>
    <cfRule type="cellIs" dxfId="1531" priority="192" stopIfTrue="1" operator="equal">
      <formula>15</formula>
    </cfRule>
  </conditionalFormatting>
  <conditionalFormatting sqref="BA8:BA14 BD8:BD14">
    <cfRule type="cellIs" dxfId="1530" priority="363" operator="equal">
      <formula>"MODERADO"</formula>
    </cfRule>
  </conditionalFormatting>
  <conditionalFormatting sqref="BA8:BD14">
    <cfRule type="cellIs" dxfId="1529" priority="341" operator="equal">
      <formula>"DÉBIL"</formula>
    </cfRule>
    <cfRule type="cellIs" dxfId="1528" priority="343" operator="equal">
      <formula>"FUERTE"</formula>
    </cfRule>
  </conditionalFormatting>
  <conditionalFormatting sqref="BB8:BC14">
    <cfRule type="cellIs" dxfId="1527" priority="359" operator="greaterThanOrEqual">
      <formula>96</formula>
    </cfRule>
    <cfRule type="cellIs" dxfId="1526" priority="360" operator="between">
      <formula>86</formula>
      <formula>95</formula>
    </cfRule>
    <cfRule type="cellIs" dxfId="1525" priority="361" operator="between">
      <formula>0</formula>
      <formula>85</formula>
    </cfRule>
  </conditionalFormatting>
  <conditionalFormatting sqref="BE9:BF14">
    <cfRule type="cellIs" dxfId="1524" priority="120" operator="equal">
      <formula>"DÉBIL"</formula>
    </cfRule>
    <cfRule type="cellIs" dxfId="1523" priority="121" operator="equal">
      <formula>"MODERADO"</formula>
    </cfRule>
    <cfRule type="cellIs" dxfId="1522" priority="122" operator="equal">
      <formula>"FUERTE"</formula>
    </cfRule>
  </conditionalFormatting>
  <conditionalFormatting sqref="BE8:BH8 BG10:BH10 BG14:BH14">
    <cfRule type="cellIs" dxfId="1521" priority="338" operator="equal">
      <formula>"DÉBIL"</formula>
    </cfRule>
    <cfRule type="cellIs" dxfId="1520" priority="339" operator="equal">
      <formula>"MODERADO"</formula>
    </cfRule>
    <cfRule type="cellIs" dxfId="1519" priority="340" operator="equal">
      <formula>"FUERTE"</formula>
    </cfRule>
  </conditionalFormatting>
  <conditionalFormatting sqref="BG12:BH12">
    <cfRule type="cellIs" dxfId="1518" priority="32" operator="equal">
      <formula>"DÉBIL"</formula>
    </cfRule>
    <cfRule type="cellIs" dxfId="1517" priority="33" operator="equal">
      <formula>"MODERADO"</formula>
    </cfRule>
    <cfRule type="cellIs" dxfId="1516" priority="34" operator="equal">
      <formula>"FUERTE"</formula>
    </cfRule>
  </conditionalFormatting>
  <conditionalFormatting sqref="BI8 BI10">
    <cfRule type="cellIs" dxfId="1515" priority="44" operator="equal">
      <formula>"CASI SIEMPRE"</formula>
    </cfRule>
    <cfRule type="cellIs" dxfId="1514" priority="45" operator="equal">
      <formula>"PROBABLE"</formula>
    </cfRule>
    <cfRule type="cellIs" dxfId="1513" priority="46" operator="equal">
      <formula>"POSIBLE"</formula>
    </cfRule>
    <cfRule type="cellIs" dxfId="1512" priority="47" operator="equal">
      <formula>"RARA VEZ"</formula>
    </cfRule>
    <cfRule type="cellIs" dxfId="1511" priority="331" operator="equal">
      <formula>"IMPROBABLE"</formula>
    </cfRule>
  </conditionalFormatting>
  <conditionalFormatting sqref="BI12">
    <cfRule type="cellIs" dxfId="1510" priority="128" operator="equal">
      <formula>"CASI SIEMPRE"</formula>
    </cfRule>
    <cfRule type="cellIs" dxfId="1509" priority="129" operator="equal">
      <formula>"PROBABLE"</formula>
    </cfRule>
    <cfRule type="cellIs" dxfId="1508" priority="130" operator="equal">
      <formula>"POSIBLE"</formula>
    </cfRule>
    <cfRule type="cellIs" dxfId="1507" priority="131" operator="equal">
      <formula>"RARA VEZ"</formula>
    </cfRule>
    <cfRule type="cellIs" dxfId="1506" priority="132" operator="equal">
      <formula>"IMPROBABLE"</formula>
    </cfRule>
  </conditionalFormatting>
  <conditionalFormatting sqref="BI14">
    <cfRule type="cellIs" dxfId="1505" priority="123" operator="equal">
      <formula>"CASI SIEMPRE"</formula>
    </cfRule>
    <cfRule type="cellIs" dxfId="1504" priority="124" operator="equal">
      <formula>"PROBABLE"</formula>
    </cfRule>
    <cfRule type="cellIs" dxfId="1503" priority="125" operator="equal">
      <formula>"POSIBLE"</formula>
    </cfRule>
    <cfRule type="cellIs" dxfId="1502" priority="126" operator="equal">
      <formula>"RARA VEZ"</formula>
    </cfRule>
    <cfRule type="cellIs" dxfId="1501" priority="127" operator="equal">
      <formula>"IMPROBABLE"</formula>
    </cfRule>
  </conditionalFormatting>
  <conditionalFormatting sqref="BJ8:BJ12">
    <cfRule type="cellIs" dxfId="1500" priority="52" operator="equal">
      <formula>"DÉBIL"</formula>
    </cfRule>
    <cfRule type="cellIs" dxfId="1499" priority="53" operator="equal">
      <formula>"MODERADO"</formula>
    </cfRule>
    <cfRule type="cellIs" dxfId="1498" priority="54" operator="equal">
      <formula>"FUERTE"</formula>
    </cfRule>
  </conditionalFormatting>
  <conditionalFormatting sqref="BJ14">
    <cfRule type="cellIs" dxfId="1497" priority="49" operator="equal">
      <formula>"DÉBIL"</formula>
    </cfRule>
    <cfRule type="cellIs" dxfId="1496" priority="50" operator="equal">
      <formula>"MODERADO"</formula>
    </cfRule>
    <cfRule type="cellIs" dxfId="1495" priority="51" operator="equal">
      <formula>"FUERTE"</formula>
    </cfRule>
  </conditionalFormatting>
  <conditionalFormatting sqref="BK8 BK10">
    <cfRule type="cellIs" dxfId="1494" priority="26" operator="equal">
      <formula>"CATASTRÓFICO"</formula>
    </cfRule>
    <cfRule type="cellIs" dxfId="1493" priority="27" operator="equal">
      <formula>"MAYOR"</formula>
    </cfRule>
    <cfRule type="cellIs" dxfId="1492" priority="28" operator="equal">
      <formula>"MODERADO"</formula>
    </cfRule>
  </conditionalFormatting>
  <conditionalFormatting sqref="BK12">
    <cfRule type="cellIs" dxfId="1491" priority="23" operator="equal">
      <formula>"CATASTRÓFICO"</formula>
    </cfRule>
    <cfRule type="cellIs" dxfId="1490" priority="24" operator="equal">
      <formula>"MAYOR"</formula>
    </cfRule>
    <cfRule type="cellIs" dxfId="1489" priority="25" operator="equal">
      <formula>"MODERADO"</formula>
    </cfRule>
  </conditionalFormatting>
  <conditionalFormatting sqref="BK14">
    <cfRule type="cellIs" dxfId="1488" priority="20" operator="equal">
      <formula>"CATASTRÓFICO"</formula>
    </cfRule>
    <cfRule type="cellIs" dxfId="1487" priority="21" operator="equal">
      <formula>"MAYOR"</formula>
    </cfRule>
    <cfRule type="cellIs" dxfId="1486" priority="22" operator="equal">
      <formula>"MODERADO"</formula>
    </cfRule>
  </conditionalFormatting>
  <conditionalFormatting sqref="BL8:BL11">
    <cfRule type="cellIs" dxfId="1485" priority="332" operator="equal">
      <formula>"DÉBIL"</formula>
    </cfRule>
    <cfRule type="cellIs" dxfId="1484" priority="333" operator="equal">
      <formula>"MODERADO"</formula>
    </cfRule>
    <cfRule type="cellIs" dxfId="1483" priority="334" operator="equal">
      <formula>"FUERTE"</formula>
    </cfRule>
  </conditionalFormatting>
  <conditionalFormatting sqref="BM8 BM10">
    <cfRule type="cellIs" dxfId="1482" priority="136" operator="equal">
      <formula>"EXTREMO"</formula>
    </cfRule>
    <cfRule type="cellIs" dxfId="1481" priority="137" operator="equal">
      <formula>"MODERADO"</formula>
    </cfRule>
    <cfRule type="cellIs" dxfId="1480" priority="138" operator="equal">
      <formula>"ALTO"</formula>
    </cfRule>
  </conditionalFormatting>
  <conditionalFormatting sqref="BM12">
    <cfRule type="cellIs" dxfId="1479" priority="61" operator="equal">
      <formula>"EXTREMO"</formula>
    </cfRule>
    <cfRule type="cellIs" dxfId="1478" priority="62" operator="equal">
      <formula>"MODERADO"</formula>
    </cfRule>
    <cfRule type="cellIs" dxfId="1477" priority="63" operator="equal">
      <formula>"ALTO"</formula>
    </cfRule>
  </conditionalFormatting>
  <conditionalFormatting sqref="BM14">
    <cfRule type="cellIs" dxfId="1476" priority="58" operator="equal">
      <formula>"EXTREMO"</formula>
    </cfRule>
    <cfRule type="cellIs" dxfId="1475" priority="59" operator="equal">
      <formula>"MODERADO"</formula>
    </cfRule>
    <cfRule type="cellIs" dxfId="1474" priority="60" operator="equal">
      <formula>"ALTO"</formula>
    </cfRule>
  </conditionalFormatting>
  <dataValidations count="12">
    <dataValidation type="list" allowBlank="1" showErrorMessage="1" errorTitle="ERROR" error="NO ADMITE VALOR DIFERENTE AL DE LA LISTA DESPLEGABLE (X)" promptTitle="ADVERTENCIA" prompt="Si marca más de un valor para un mismo riesgo, se tomará por VERDADERO el IMPACTO MÁS ALTO" sqref="O8 O10 O12:O14" xr:uid="{085BA841-D0AD-4D29-BE93-25AB953DDC2B}">
      <formula1>$MR$6</formula1>
    </dataValidation>
    <dataValidation type="list" allowBlank="1" showInputMessage="1" showErrorMessage="1" errorTitle="ERROR" error="NO ADMITE VALOR DIFERENTE AL DE LA LISTA DESPLEGABLE (X)" promptTitle="ADVERTENCIA" prompt="Si marca más de un valor para un mismo riesgo, se tomará por VERDADERO el IMPACTO MÁS ALTO" sqref="P14:AG14" xr:uid="{A036C4F9-8281-4F39-874A-A37EF281EEE5}">
      <formula1>$MR$6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14:L14 H8:L8 H12:L12" xr:uid="{E768CFAB-4947-4070-9E05-9B9D36112A08}">
      <formula1>$MR$6</formula1>
    </dataValidation>
    <dataValidation type="list" allowBlank="1" showInputMessage="1" showErrorMessage="1" errorTitle="ERROR" error="NO ADMITE VALOR DIFERENTE AL DE LA LISTA DESPLEGABLE (X)" sqref="P12:X12 P8:AG8 Y10:AG10 Y12:AG13" xr:uid="{98BAB6B4-61BC-46C9-B849-C253B4C65508}">
      <formula1>$MR$6</formula1>
    </dataValidation>
    <dataValidation type="list" allowBlank="1" showInputMessage="1" showErrorMessage="1" sqref="BC8:BC14" xr:uid="{7EC115B3-A779-46E5-B203-8A5C6A03890E}">
      <formula1>$MJ$6:$MJ$8</formula1>
    </dataValidation>
    <dataValidation type="list" allowBlank="1" showInputMessage="1" showErrorMessage="1" sqref="AW8:AW14" xr:uid="{DCAC4F81-FE5F-4D03-9D1B-6EDF6713A46C}">
      <formula1>$MQ$7:$MQ$9</formula1>
    </dataValidation>
    <dataValidation type="list" allowBlank="1" showInputMessage="1" showErrorMessage="1" sqref="AY8:AY14" xr:uid="{A22F35CF-9A40-4812-8FD4-B1A6BDBBE6A0}">
      <formula1>$MP$7:$MP$8</formula1>
    </dataValidation>
    <dataValidation type="list" allowBlank="1" showInputMessage="1" showErrorMessage="1" sqref="AU8:AU14" xr:uid="{DBA7712E-581E-42AD-AD1D-764B51340039}">
      <formula1>$MO$7:$MO$8</formula1>
    </dataValidation>
    <dataValidation type="list" allowBlank="1" showInputMessage="1" showErrorMessage="1" sqref="AS8:AS14" xr:uid="{28B353D2-A75F-45FD-8C9A-F328AC1D57F7}">
      <formula1>$MN$7:$MN$9</formula1>
    </dataValidation>
    <dataValidation type="list" allowBlank="1" showInputMessage="1" showErrorMessage="1" sqref="AQ8:AQ14" xr:uid="{6801CAFB-AC24-4928-B960-801819262AC1}">
      <formula1>$MM$7:$MM$8</formula1>
    </dataValidation>
    <dataValidation type="list" allowBlank="1" showInputMessage="1" showErrorMessage="1" sqref="AO8:AO14" xr:uid="{45829582-C638-490F-81B0-9E6F9D123B8C}">
      <formula1>#REF!</formula1>
    </dataValidation>
    <dataValidation type="list" allowBlank="1" showInputMessage="1" showErrorMessage="1" sqref="AM8:AM14" xr:uid="{0F3BF89E-600A-4A51-88EB-B72E7F52C3C9}">
      <formula1>$ML$7:$ML$8</formula1>
    </dataValidation>
  </dataValidations>
  <pageMargins left="0.7" right="0.7" top="0.75" bottom="0.75" header="0.3" footer="0.3"/>
  <pageSetup orientation="portrait"/>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AD799-4931-47BC-957D-C6E71DA92FF6}">
  <dimension ref="A1:MT15"/>
  <sheetViews>
    <sheetView topLeftCell="E1" zoomScale="98" zoomScaleNormal="98" workbookViewId="0">
      <selection activeCell="E1" sqref="E1:BI3"/>
    </sheetView>
  </sheetViews>
  <sheetFormatPr baseColWidth="10" defaultColWidth="11.5" defaultRowHeight="15" x14ac:dyDescent="0.2"/>
  <cols>
    <col min="1" max="1" width="4" style="19" customWidth="1"/>
    <col min="2" max="3" width="16.6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customWidth="1"/>
    <col min="14" max="14" width="16.5" style="131" customWidth="1"/>
    <col min="15" max="33" width="5" style="19" hidden="1" customWidth="1"/>
    <col min="34" max="34" width="6.1640625" style="134" customWidth="1"/>
    <col min="35" max="35" width="16.33203125" style="131" bestFit="1" customWidth="1"/>
    <col min="36" max="36" width="5.83203125" style="79"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13.83203125" style="79" hidden="1" customWidth="1"/>
    <col min="61" max="61" width="15.33203125" style="136" customWidth="1"/>
    <col min="62" max="62" width="8.83203125" style="79" hidden="1" customWidth="1"/>
    <col min="63" max="63" width="12.83203125" style="79" customWidth="1"/>
    <col min="64" max="64" width="6.5" style="79" hidden="1" customWidth="1"/>
    <col min="65" max="65" width="15.6640625" style="79" customWidth="1"/>
    <col min="66" max="66" width="10.1640625" style="19" hidden="1" customWidth="1"/>
    <col min="67" max="67" width="53.6640625" style="7" hidden="1" customWidth="1"/>
    <col min="68" max="68" width="32.83203125" style="19" hidden="1" customWidth="1"/>
    <col min="69" max="69" width="21.5" style="19" hidden="1" customWidth="1"/>
    <col min="70" max="70" width="16.83203125" style="7" customWidth="1"/>
    <col min="71" max="71" width="15.1640625" style="7" customWidth="1"/>
    <col min="72" max="73" width="17" style="7" customWidth="1"/>
    <col min="74" max="74" width="23.832031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36" customHeight="1" x14ac:dyDescent="0.2">
      <c r="A1" s="422"/>
      <c r="B1" s="423"/>
      <c r="C1" s="423"/>
      <c r="D1" s="424"/>
      <c r="E1" s="566" t="s">
        <v>380</v>
      </c>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9"/>
      <c r="BJ1" s="228"/>
      <c r="BK1" s="508" t="s">
        <v>97</v>
      </c>
      <c r="BL1" s="508"/>
      <c r="BM1" s="508"/>
      <c r="BN1" s="228"/>
      <c r="BO1" s="426"/>
      <c r="BP1" s="426"/>
      <c r="BQ1" s="426"/>
      <c r="BR1" s="556"/>
      <c r="BS1" s="556"/>
      <c r="BT1" s="556"/>
      <c r="BU1" s="556"/>
      <c r="BV1" s="556"/>
    </row>
    <row r="2" spans="1:358" s="78" customFormat="1" ht="36"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565" t="s">
        <v>20</v>
      </c>
      <c r="BL2" s="565"/>
      <c r="BM2" s="565"/>
      <c r="BN2" s="229"/>
      <c r="BO2" s="426"/>
      <c r="BP2" s="426"/>
      <c r="BQ2" s="426"/>
      <c r="BR2" s="556"/>
      <c r="BS2" s="556"/>
      <c r="BT2" s="556"/>
      <c r="BU2" s="556"/>
      <c r="BV2" s="556"/>
    </row>
    <row r="3" spans="1:358" s="78" customFormat="1" ht="36" customHeight="1" x14ac:dyDescent="0.2">
      <c r="A3" s="562"/>
      <c r="B3" s="563"/>
      <c r="C3" s="563"/>
      <c r="D3" s="564"/>
      <c r="E3" s="568"/>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c r="AP3" s="537"/>
      <c r="AQ3" s="537"/>
      <c r="AR3" s="537"/>
      <c r="AS3" s="537"/>
      <c r="AT3" s="537"/>
      <c r="AU3" s="537"/>
      <c r="AV3" s="537"/>
      <c r="AW3" s="537"/>
      <c r="AX3" s="537"/>
      <c r="AY3" s="537"/>
      <c r="AZ3" s="537"/>
      <c r="BA3" s="537"/>
      <c r="BB3" s="537"/>
      <c r="BC3" s="537"/>
      <c r="BD3" s="537"/>
      <c r="BE3" s="537"/>
      <c r="BF3" s="537"/>
      <c r="BG3" s="537"/>
      <c r="BH3" s="537"/>
      <c r="BI3" s="538"/>
      <c r="BJ3" s="230"/>
      <c r="BK3" s="554" t="s">
        <v>21</v>
      </c>
      <c r="BL3" s="554"/>
      <c r="BM3" s="554"/>
      <c r="BN3" s="230"/>
      <c r="BO3" s="563"/>
      <c r="BP3" s="563"/>
      <c r="BQ3" s="563"/>
      <c r="BR3" s="556"/>
      <c r="BS3" s="556"/>
      <c r="BT3" s="556"/>
      <c r="BU3" s="556"/>
      <c r="BV3" s="556"/>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392" t="s">
        <v>65</v>
      </c>
      <c r="AP7" s="393"/>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18"/>
      <c r="BO7" s="418"/>
      <c r="BP7" s="418"/>
      <c r="BQ7" s="559"/>
      <c r="BR7" s="947"/>
      <c r="BS7" s="947"/>
      <c r="BT7" s="947"/>
      <c r="BU7" s="947"/>
      <c r="BV7" s="948"/>
      <c r="MK7" s="80" t="s">
        <v>70</v>
      </c>
      <c r="MM7" s="78" t="s">
        <v>71</v>
      </c>
      <c r="MN7" s="81" t="s">
        <v>72</v>
      </c>
      <c r="MO7" s="81" t="s">
        <v>73</v>
      </c>
      <c r="MP7" s="81" t="s">
        <v>74</v>
      </c>
      <c r="MQ7" s="81" t="s">
        <v>75</v>
      </c>
      <c r="MR7" s="81" t="s">
        <v>76</v>
      </c>
    </row>
    <row r="8" spans="1:358" s="8" customFormat="1" ht="111" customHeight="1" x14ac:dyDescent="0.2">
      <c r="A8" s="530">
        <v>1</v>
      </c>
      <c r="B8" s="530" t="s">
        <v>131</v>
      </c>
      <c r="C8" s="530" t="s">
        <v>132</v>
      </c>
      <c r="D8" s="367" t="s">
        <v>133</v>
      </c>
      <c r="E8" s="561" t="s">
        <v>134</v>
      </c>
      <c r="F8" s="530" t="s">
        <v>80</v>
      </c>
      <c r="G8" s="560" t="s">
        <v>135</v>
      </c>
      <c r="H8" s="530"/>
      <c r="I8" s="530"/>
      <c r="J8" s="530"/>
      <c r="K8" s="530" t="s">
        <v>61</v>
      </c>
      <c r="L8" s="530"/>
      <c r="M8" s="552">
        <f>IF(L8="X",5,IF(K8="X",4,IF(J8="X",3,IF(I8="X",2,IF(H8="X",1,"0")))))</f>
        <v>4</v>
      </c>
      <c r="N8" s="547" t="str">
        <f>IF(M8=1,"RARA VEZ",IF(M8=2,"IMPROBABLE",IF(M8=3,"POSIBLE",IF(M8=4,"PROBABLE",IF(M8=5,"CASI SIEMPRE","")))))</f>
        <v>PROBABLE</v>
      </c>
      <c r="O8" s="530" t="s">
        <v>61</v>
      </c>
      <c r="P8" s="530" t="s">
        <v>61</v>
      </c>
      <c r="Q8" s="530" t="s">
        <v>61</v>
      </c>
      <c r="R8" s="530" t="s">
        <v>61</v>
      </c>
      <c r="S8" s="530" t="s">
        <v>61</v>
      </c>
      <c r="T8" s="530" t="s">
        <v>61</v>
      </c>
      <c r="U8" s="530" t="s">
        <v>61</v>
      </c>
      <c r="V8" s="530"/>
      <c r="W8" s="530" t="s">
        <v>61</v>
      </c>
      <c r="X8" s="530" t="s">
        <v>61</v>
      </c>
      <c r="Y8" s="530" t="s">
        <v>61</v>
      </c>
      <c r="Z8" s="530"/>
      <c r="AA8" s="530"/>
      <c r="AB8" s="530"/>
      <c r="AC8" s="530"/>
      <c r="AD8" s="530"/>
      <c r="AE8" s="530"/>
      <c r="AF8" s="530"/>
      <c r="AG8" s="530" t="s">
        <v>61</v>
      </c>
      <c r="AH8" s="531">
        <f>COUNTIF(O8:AG9,"X")</f>
        <v>11</v>
      </c>
      <c r="AI8" s="547" t="str">
        <f>IF(AH8=0,"",(IF(AH8&gt;11,"CATASTRÓFICO",IF(AH8&lt;=5,"MODERADO",IF(12&gt;AH8&gt;5,"MAYOR","")))))</f>
        <v>MAYOR</v>
      </c>
      <c r="AJ8" s="548">
        <f>IF(AI8="CATASTRÓFICO",5*M8,IF(AI8="MAYOR",4*M8,IF(AI8="MODERADO",3*M8,0)))</f>
        <v>16</v>
      </c>
      <c r="AK8" s="534" t="str">
        <f>IF(AJ8=0,"",IF(AJ8="MAYOR","EXTREMO",IF(AI8="CASI SIEMPRE","EXTREMO",IF(AI8="CATASTRÓFICO","EXTREMO",IF(AJ8="12M","EXTREMO",IF(AJ8=4,"ALTO",IF(AJ8=8,"ALTO",IF(AJ8=9,"ALTO",IF(AJ8=6,"MODERADO",IF(AJ8=3,"MODERADO",IF(AJ8=12,IF(AI8="MODERADO","ALTO","EXTREMO"),"EXTREMO")))))))))))</f>
        <v>EXTREMO</v>
      </c>
      <c r="AL8" s="248" t="s">
        <v>136</v>
      </c>
      <c r="AM8" s="354" t="s">
        <v>71</v>
      </c>
      <c r="AN8" s="362">
        <f t="shared" ref="AN8:AN11" si="0">IF(ISBLANK(AM8),"",IF(AM8="Asignado",15,"0"))</f>
        <v>15</v>
      </c>
      <c r="AO8" s="354" t="s">
        <v>84</v>
      </c>
      <c r="AP8" s="362">
        <f t="shared" ref="AP8:AP11" si="1">IF(ISBLANK(AO8),"",IF(AO8="Adecuado",15,"0"))</f>
        <v>15</v>
      </c>
      <c r="AQ8" s="354" t="s">
        <v>72</v>
      </c>
      <c r="AR8" s="362">
        <f t="shared" ref="AR8:AR11" si="2">IF(ISBLANK(AQ8),"",IF(AQ8="Oportuna",15,"0"))</f>
        <v>15</v>
      </c>
      <c r="AS8" s="354" t="s">
        <v>88</v>
      </c>
      <c r="AT8" s="362">
        <f t="shared" ref="AT8:AT11" si="3">IF(ISBLANK(AS8),"",IF(AS8="Prevenir",15,IF(AS8="Detectar",10,"0")))</f>
        <v>10</v>
      </c>
      <c r="AU8" s="354" t="s">
        <v>74</v>
      </c>
      <c r="AV8" s="362">
        <f t="shared" ref="AV8:AV11" si="4">IF(ISBLANK(AU8),"",IF(AU8="Confiable",15,"0"))</f>
        <v>15</v>
      </c>
      <c r="AW8" s="354" t="s">
        <v>76</v>
      </c>
      <c r="AX8" s="362">
        <f t="shared" ref="AX8:AX11" si="5">IF(ISBLANK(AW8),"",IF(AW8="Completa",10,IF(AW8="Incompleta",5,"0")))</f>
        <v>10</v>
      </c>
      <c r="AY8" s="363" t="s">
        <v>75</v>
      </c>
      <c r="AZ8" s="362">
        <f t="shared" ref="AZ8:AZ13" si="6">IF(ISBLANK(AY8),"",IF(AY8="Se Investigan y Resuelven Oportunamente",15,"0"))</f>
        <v>15</v>
      </c>
      <c r="BA8" s="364" t="str">
        <f t="shared" ref="BA8:BA11" si="7">IF(BB8=0,"",IF(BB8&lt;86,"Débil",(IF(BB8&gt;=96,"Fuerte","Moderado"))))</f>
        <v>Moderado</v>
      </c>
      <c r="BB8" s="364">
        <f t="shared" ref="BB8:BB11" si="8">SUM(AZ8,AX8,AV8,AT8,AR8,AP8,AN8)</f>
        <v>95</v>
      </c>
      <c r="BC8" s="365" t="s">
        <v>54</v>
      </c>
      <c r="BD8" s="364" t="str">
        <f>IF(ISBLANK(BC8),"",(IF(BC8="El control no se ejecuta por parte del responsable","Débil",(IF(BC8="El control se ejecuta de manera consistente por parte del responsable","Fuerte","Moderado")))))</f>
        <v>Fuerte</v>
      </c>
      <c r="BE8" s="364" t="str">
        <f>IF(BA8="","",(IF(BD8="Débil","Débil",IF(BD8="Moderado","Moderado",IF(BA8="Débil","Débil","Fuerte")))))</f>
        <v>Fuerte</v>
      </c>
      <c r="BF8" s="364">
        <f>IF(BD8="","",(IF(BD8="Fuerte",2,IF(BD8="Moderado",1,0))))</f>
        <v>2</v>
      </c>
      <c r="BG8" s="528">
        <f>IFERROR(ROUND(AVERAGE(BF8:BF9),0),0)</f>
        <v>2</v>
      </c>
      <c r="BH8" s="528">
        <f>IF(BI8="CASI SIEMPRE",5,IF(BI8="PROBABLE",4,IF(BI8="POSIBLE",3,IF(BI8="IMPROBABLE",2,IF(BI8="RARA VEZ",1,0)))))</f>
        <v>2</v>
      </c>
      <c r="BI8" s="531" t="str">
        <f>IF(BG8=2,IF(N8="CASI SIEMPRE","POSIBLE",IF(N8="PROBABLE","IMPROBABLE","RARA VEZ")),IF(BG8=1,IF(N8="CASI SEGURO","PROBABLE",IF(N8="PROBABLE","POSIBLE",IF(N8="POSIBLE","IMPROBABLE","RARA VEZ"))),IF(BG8=0,N8,0)))</f>
        <v>IMPROBABLE</v>
      </c>
      <c r="BJ8" s="528">
        <f>IF(BK8="CATASTRÓFICO",5,IF(BK8="MAYOR",4,IF(BK8="MODERADO",3,0)))</f>
        <v>4</v>
      </c>
      <c r="BK8" s="532" t="str">
        <f>AI8</f>
        <v>MAYOR</v>
      </c>
      <c r="BL8" s="533">
        <f>IF(BJ8*BH8=12,IF(BI8="PROBABLE","12A","12M"),BH8*BJ8)</f>
        <v>8</v>
      </c>
      <c r="BM8" s="534" t="str">
        <f>IF(BL8=0,"",IF(BI8="CASI SIEMPRE","EXTREMO",IF(BK8="CATASTRÓFICO","EXTREMO",IF(BL8="12M","EXTREMO",IF(BL8="12A","ALTO",IF(BL8=4,"ALTO",IF(BL8=8,"ALTO",IF(BL8=9,"ALTO",IF(BL8=6,"MODERADO",IF(BL8=3,"MODERADO","EXTREMO"))))))))))</f>
        <v>ALTO</v>
      </c>
      <c r="BN8" s="530"/>
      <c r="BO8" s="366"/>
      <c r="BP8" s="367"/>
      <c r="BQ8" s="368"/>
      <c r="BR8" s="358">
        <v>0</v>
      </c>
      <c r="BS8" s="358">
        <v>0</v>
      </c>
      <c r="BT8" s="358">
        <v>0</v>
      </c>
      <c r="BU8" s="358">
        <v>0</v>
      </c>
      <c r="BV8" s="356"/>
      <c r="MK8" s="8" t="s">
        <v>85</v>
      </c>
      <c r="MM8" s="75" t="s">
        <v>86</v>
      </c>
      <c r="MN8" s="8" t="s">
        <v>87</v>
      </c>
      <c r="MO8" s="8" t="s">
        <v>88</v>
      </c>
      <c r="MP8" s="8" t="s">
        <v>89</v>
      </c>
      <c r="MQ8" s="8" t="s">
        <v>90</v>
      </c>
      <c r="MR8" s="8" t="s">
        <v>91</v>
      </c>
    </row>
    <row r="9" spans="1:358" s="8" customFormat="1" ht="116.25" customHeight="1" x14ac:dyDescent="0.2">
      <c r="A9" s="530"/>
      <c r="B9" s="530"/>
      <c r="C9" s="530"/>
      <c r="D9" s="367" t="s">
        <v>137</v>
      </c>
      <c r="E9" s="561"/>
      <c r="F9" s="530"/>
      <c r="G9" s="560"/>
      <c r="H9" s="530"/>
      <c r="I9" s="530"/>
      <c r="J9" s="530"/>
      <c r="K9" s="530"/>
      <c r="L9" s="530"/>
      <c r="M9" s="552"/>
      <c r="N9" s="547"/>
      <c r="O9" s="530"/>
      <c r="P9" s="530"/>
      <c r="Q9" s="530"/>
      <c r="R9" s="530"/>
      <c r="S9" s="530"/>
      <c r="T9" s="530"/>
      <c r="U9" s="530"/>
      <c r="V9" s="530"/>
      <c r="W9" s="530"/>
      <c r="X9" s="530"/>
      <c r="Y9" s="530"/>
      <c r="Z9" s="530"/>
      <c r="AA9" s="530"/>
      <c r="AB9" s="530"/>
      <c r="AC9" s="530"/>
      <c r="AD9" s="530"/>
      <c r="AE9" s="530"/>
      <c r="AF9" s="530"/>
      <c r="AG9" s="530"/>
      <c r="AH9" s="531"/>
      <c r="AI9" s="547"/>
      <c r="AJ9" s="548"/>
      <c r="AK9" s="534"/>
      <c r="AL9" s="248" t="s">
        <v>138</v>
      </c>
      <c r="AM9" s="354" t="s">
        <v>71</v>
      </c>
      <c r="AN9" s="362">
        <f t="shared" ref="AN9" si="9">IF(ISBLANK(AM9),"",IF(AM9="Asignado",15,"0"))</f>
        <v>15</v>
      </c>
      <c r="AO9" s="354" t="s">
        <v>84</v>
      </c>
      <c r="AP9" s="362">
        <f t="shared" ref="AP9" si="10">IF(ISBLANK(AO9),"",IF(AO9="Adecuado",15,"0"))</f>
        <v>15</v>
      </c>
      <c r="AQ9" s="354" t="s">
        <v>72</v>
      </c>
      <c r="AR9" s="362">
        <f t="shared" ref="AR9" si="11">IF(ISBLANK(AQ9),"",IF(AQ9="Oportuna",15,"0"))</f>
        <v>15</v>
      </c>
      <c r="AS9" s="354" t="s">
        <v>88</v>
      </c>
      <c r="AT9" s="362">
        <f t="shared" ref="AT9" si="12">IF(ISBLANK(AS9),"",IF(AS9="Prevenir",15,IF(AS9="Detectar",10,"0")))</f>
        <v>10</v>
      </c>
      <c r="AU9" s="354" t="s">
        <v>74</v>
      </c>
      <c r="AV9" s="362">
        <f t="shared" ref="AV9" si="13">IF(ISBLANK(AU9),"",IF(AU9="Confiable",15,"0"))</f>
        <v>15</v>
      </c>
      <c r="AW9" s="354" t="s">
        <v>76</v>
      </c>
      <c r="AX9" s="362">
        <f t="shared" ref="AX9" si="14">IF(ISBLANK(AW9),"",IF(AW9="Completa",10,IF(AW9="Incompleta",5,"0")))</f>
        <v>10</v>
      </c>
      <c r="AY9" s="363" t="s">
        <v>75</v>
      </c>
      <c r="AZ9" s="362">
        <f t="shared" ref="AZ9" si="15">IF(ISBLANK(AY9),"",IF(AY9="Se Investigan y Resuelven Oportunamente",15,"0"))</f>
        <v>15</v>
      </c>
      <c r="BA9" s="364" t="str">
        <f t="shared" ref="BA9" si="16">IF(BB9=0,"",IF(BB9&lt;86,"Débil",(IF(BB9&gt;=96,"Fuerte","Moderado"))))</f>
        <v>Moderado</v>
      </c>
      <c r="BB9" s="364">
        <f t="shared" ref="BB9" si="17">SUM(AZ9,AX9,AV9,AT9,AR9,AP9,AN9)</f>
        <v>95</v>
      </c>
      <c r="BC9" s="365" t="s">
        <v>54</v>
      </c>
      <c r="BD9" s="364" t="str">
        <f>IF(ISBLANK(BC9),"",(IF(BC9="El control no se ejecuta por parte del responsable","Débil",(IF(BC9="El control se ejecuta de manera consistente por parte del responsable","Fuerte","Moderado")))))</f>
        <v>Fuerte</v>
      </c>
      <c r="BE9" s="364" t="str">
        <f>IF(BA9="","",(IF(BD9="Débil","Débil",IF(BD9="Moderado","Moderado",IF(BA9="Débil","Débil","Fuerte")))))</f>
        <v>Fuerte</v>
      </c>
      <c r="BF9" s="364">
        <f>IF(BD9="","",(IF(BD9="Fuerte",2,IF(BD9="Moderado",1,0))))</f>
        <v>2</v>
      </c>
      <c r="BG9" s="528"/>
      <c r="BH9" s="528"/>
      <c r="BI9" s="531"/>
      <c r="BJ9" s="528"/>
      <c r="BK9" s="532"/>
      <c r="BL9" s="533"/>
      <c r="BM9" s="534"/>
      <c r="BN9" s="530"/>
      <c r="BO9" s="366"/>
      <c r="BP9" s="354"/>
      <c r="BQ9" s="368"/>
      <c r="BR9" s="358">
        <v>0</v>
      </c>
      <c r="BS9" s="358">
        <v>0</v>
      </c>
      <c r="BT9" s="358">
        <v>0</v>
      </c>
      <c r="BU9" s="358">
        <v>0</v>
      </c>
      <c r="BV9" s="356"/>
      <c r="MM9" s="8" t="s">
        <v>84</v>
      </c>
      <c r="MO9" s="8" t="s">
        <v>139</v>
      </c>
      <c r="MR9" s="8" t="s">
        <v>140</v>
      </c>
    </row>
    <row r="10" spans="1:358" s="8" customFormat="1" ht="158.25" customHeight="1" x14ac:dyDescent="0.2">
      <c r="A10" s="530">
        <v>2</v>
      </c>
      <c r="B10" s="530"/>
      <c r="C10" s="530"/>
      <c r="D10" s="248" t="s">
        <v>141</v>
      </c>
      <c r="E10" s="553" t="s">
        <v>142</v>
      </c>
      <c r="F10" s="530" t="s">
        <v>80</v>
      </c>
      <c r="G10" s="560" t="s">
        <v>143</v>
      </c>
      <c r="H10" s="530"/>
      <c r="I10" s="530"/>
      <c r="J10" s="530" t="s">
        <v>61</v>
      </c>
      <c r="K10" s="530"/>
      <c r="L10" s="530"/>
      <c r="M10" s="552">
        <f>IF(L10="X",5,IF(K10="X",4,IF(J10="X",3,IF(I10="X",2,IF(H10="X",1,"0")))))</f>
        <v>3</v>
      </c>
      <c r="N10" s="547" t="str">
        <f>IF(M10=1,"RARA VEZ",IF(M10=2,"IMPROBABLE",IF(M10=3,"POSIBLE",IF(M10=4,"PROBABLE",IF(M10=5,"CASI SIEMPRE","")))))</f>
        <v>POSIBLE</v>
      </c>
      <c r="O10" s="530" t="s">
        <v>61</v>
      </c>
      <c r="P10" s="530" t="s">
        <v>61</v>
      </c>
      <c r="Q10" s="530" t="s">
        <v>61</v>
      </c>
      <c r="R10" s="530"/>
      <c r="S10" s="530" t="s">
        <v>61</v>
      </c>
      <c r="T10" s="530" t="s">
        <v>61</v>
      </c>
      <c r="U10" s="530" t="s">
        <v>61</v>
      </c>
      <c r="V10" s="530"/>
      <c r="W10" s="530"/>
      <c r="X10" s="530" t="s">
        <v>61</v>
      </c>
      <c r="Y10" s="530"/>
      <c r="Z10" s="530" t="s">
        <v>61</v>
      </c>
      <c r="AA10" s="530"/>
      <c r="AB10" s="530"/>
      <c r="AC10" s="530"/>
      <c r="AD10" s="530"/>
      <c r="AE10" s="530" t="s">
        <v>61</v>
      </c>
      <c r="AF10" s="530" t="s">
        <v>61</v>
      </c>
      <c r="AG10" s="530"/>
      <c r="AH10" s="531">
        <f>COUNTIF(O10:AG11,"X")</f>
        <v>10</v>
      </c>
      <c r="AI10" s="547" t="str">
        <f>IF(AH10=0,"",(IF(AH10&gt;11,"CATASTRÓFICO",IF(AH10&lt;=5,"MODERADO",IF(12&gt;=AH10&gt;5,"MAYOR","")))))</f>
        <v>MAYOR</v>
      </c>
      <c r="AJ10" s="548">
        <f>IF(AI10="CATASTRÓFICO",5*M10,IF(AI10="MAYOR",4*M10,IF(AI10="MODERADO",3*M10,0)))</f>
        <v>12</v>
      </c>
      <c r="AK10" s="529" t="str">
        <f t="shared" ref="AK10" si="18">IF(AJ10=0,"",IF(AJ10="MAYOR","EXTREMO",IF(AI10="CASI SIEMPRE","EXTREMO",IF(AI10="CATASTRÓFICO","EXTREMO",IF(AJ10="12M","EXTREMO",IF(AJ10=4,"ALTO",IF(AJ10=8,"ALTO",IF(AJ10=9,"ALTO",IF(AJ10=6,"MODERADO",IF(AJ10=3,"MODERADO",IF(AJ10=12,IF(AI10="MODERADO","ALTO","EXTREMO"),"EXTREMO")))))))))))</f>
        <v>EXTREMO</v>
      </c>
      <c r="AL10" s="248" t="s">
        <v>144</v>
      </c>
      <c r="AM10" s="354" t="s">
        <v>71</v>
      </c>
      <c r="AN10" s="362">
        <f t="shared" si="0"/>
        <v>15</v>
      </c>
      <c r="AO10" s="354" t="s">
        <v>84</v>
      </c>
      <c r="AP10" s="362">
        <f t="shared" si="1"/>
        <v>15</v>
      </c>
      <c r="AQ10" s="354" t="s">
        <v>72</v>
      </c>
      <c r="AR10" s="362">
        <f t="shared" si="2"/>
        <v>15</v>
      </c>
      <c r="AS10" s="354" t="s">
        <v>88</v>
      </c>
      <c r="AT10" s="362">
        <f t="shared" si="3"/>
        <v>10</v>
      </c>
      <c r="AU10" s="354" t="s">
        <v>74</v>
      </c>
      <c r="AV10" s="362">
        <f t="shared" si="4"/>
        <v>15</v>
      </c>
      <c r="AW10" s="354" t="s">
        <v>76</v>
      </c>
      <c r="AX10" s="362">
        <f t="shared" si="5"/>
        <v>10</v>
      </c>
      <c r="AY10" s="363" t="s">
        <v>75</v>
      </c>
      <c r="AZ10" s="362">
        <f t="shared" si="6"/>
        <v>15</v>
      </c>
      <c r="BA10" s="364" t="str">
        <f t="shared" si="7"/>
        <v>Moderado</v>
      </c>
      <c r="BB10" s="367">
        <f t="shared" si="8"/>
        <v>95</v>
      </c>
      <c r="BC10" s="354" t="s">
        <v>54</v>
      </c>
      <c r="BD10" s="364" t="str">
        <f t="shared" ref="BD10:BD11" si="19">IF(ISBLANK(BC10),"",(IF(BC10="El control no se ejecuta por parte del responsable","Débil",(IF(BC10="El control se ejecuta de manera consistente por parte del responsable","Fuerte","Moderado")))))</f>
        <v>Fuerte</v>
      </c>
      <c r="BE10" s="364" t="str">
        <f t="shared" ref="BE10:BE11" si="20">IF(BA10="","",(IF(BD10="Débil","Débil",IF(BD10="Moderado","Moderado",IF(BA10="Débil","Débil","Fuerte")))))</f>
        <v>Fuerte</v>
      </c>
      <c r="BF10" s="364">
        <f t="shared" ref="BF10:BF11" si="21">IF(BD10="","",(IF(BD10="Fuerte",2,IF(BD10="Moderado",1,0))))</f>
        <v>2</v>
      </c>
      <c r="BG10" s="528">
        <f>IFERROR(ROUND(AVERAGE(BF10:BF11),0),0)</f>
        <v>2</v>
      </c>
      <c r="BH10" s="528">
        <f>IF(BI10="CASI SIEMPRE",5,IF(BI10="PROBABLE",4,IF(BI10="POSIBLE",3,IF(BI10="IMPROBABLE",2,IF(BI10="RARA VEZ",1,0)))))</f>
        <v>1</v>
      </c>
      <c r="BI10" s="531" t="str">
        <f>IF(BG10=2,IF(N10="CASI SIEMPRE","POSIBLE",IF(N10="PROBABLE","IMPROBABLE","RARA VEZ")),IF(BG10=1,IF(N10="CASI SEGURO","PROBABLE",IF(N10="PROBABLE","POSIBLE",IF(N10="POSIBLE","IMPROBABLE","RARA VEZ"))),IF(BG10=0,N10,0)))</f>
        <v>RARA VEZ</v>
      </c>
      <c r="BJ10" s="528">
        <f>IF(BK10="CATASTRÓFICO",5,IF(BK10="MAYOR",4,IF(BK10="MODERADO",3,0)))</f>
        <v>4</v>
      </c>
      <c r="BK10" s="532" t="str">
        <f>AI10</f>
        <v>MAYOR</v>
      </c>
      <c r="BL10" s="533">
        <f>IF(BJ10*BH10=12,IF(BI10="PROBABLE","12A","12M"),BH10*BJ10)</f>
        <v>4</v>
      </c>
      <c r="BM10" s="534" t="str">
        <f>IF(BL10=0,"",IF(BI10="CASI SIEMPRE","EXTREMO",IF(BK10="CATASTRÓFICO","EXTREMO",IF(BL10="12M","EXTREMO",IF(BL10="12A","ALTO",IF(BL10=4,"ALTO",IF(BL10=8,"ALTO",IF(BL10=9,"ALTO",IF(BL10=6,"MODERADO",IF(BL10=3,"MODERADO","EXTREMO"))))))))))</f>
        <v>ALTO</v>
      </c>
      <c r="BN10" s="530"/>
      <c r="BO10" s="366"/>
      <c r="BP10" s="354"/>
      <c r="BQ10" s="368"/>
      <c r="BR10" s="358">
        <v>0</v>
      </c>
      <c r="BS10" s="358">
        <v>0</v>
      </c>
      <c r="BT10" s="358">
        <v>0</v>
      </c>
      <c r="BU10" s="358">
        <v>0</v>
      </c>
      <c r="BV10" s="356"/>
      <c r="MM10" s="8" t="s">
        <v>129</v>
      </c>
    </row>
    <row r="11" spans="1:358" s="8" customFormat="1" ht="114" customHeight="1" x14ac:dyDescent="0.2">
      <c r="A11" s="530"/>
      <c r="B11" s="530"/>
      <c r="C11" s="530"/>
      <c r="D11" s="355" t="s">
        <v>145</v>
      </c>
      <c r="E11" s="553"/>
      <c r="F11" s="530"/>
      <c r="G11" s="560"/>
      <c r="H11" s="530"/>
      <c r="I11" s="530"/>
      <c r="J11" s="530"/>
      <c r="K11" s="530"/>
      <c r="L11" s="530"/>
      <c r="M11" s="552"/>
      <c r="N11" s="547"/>
      <c r="O11" s="530"/>
      <c r="P11" s="530"/>
      <c r="Q11" s="530"/>
      <c r="R11" s="530"/>
      <c r="S11" s="530"/>
      <c r="T11" s="530"/>
      <c r="U11" s="530"/>
      <c r="V11" s="530"/>
      <c r="W11" s="530"/>
      <c r="X11" s="530"/>
      <c r="Y11" s="530"/>
      <c r="Z11" s="530"/>
      <c r="AA11" s="530"/>
      <c r="AB11" s="530"/>
      <c r="AC11" s="530"/>
      <c r="AD11" s="530"/>
      <c r="AE11" s="530"/>
      <c r="AF11" s="530"/>
      <c r="AG11" s="530"/>
      <c r="AH11" s="531"/>
      <c r="AI11" s="547"/>
      <c r="AJ11" s="548"/>
      <c r="AK11" s="529"/>
      <c r="AL11" s="248" t="s">
        <v>146</v>
      </c>
      <c r="AM11" s="354" t="s">
        <v>71</v>
      </c>
      <c r="AN11" s="362">
        <f t="shared" si="0"/>
        <v>15</v>
      </c>
      <c r="AO11" s="354" t="s">
        <v>84</v>
      </c>
      <c r="AP11" s="362">
        <f t="shared" si="1"/>
        <v>15</v>
      </c>
      <c r="AQ11" s="354" t="s">
        <v>72</v>
      </c>
      <c r="AR11" s="362">
        <f t="shared" si="2"/>
        <v>15</v>
      </c>
      <c r="AS11" s="354" t="s">
        <v>88</v>
      </c>
      <c r="AT11" s="362">
        <f t="shared" si="3"/>
        <v>10</v>
      </c>
      <c r="AU11" s="354" t="s">
        <v>74</v>
      </c>
      <c r="AV11" s="362">
        <f t="shared" si="4"/>
        <v>15</v>
      </c>
      <c r="AW11" s="354" t="s">
        <v>76</v>
      </c>
      <c r="AX11" s="362">
        <f t="shared" si="5"/>
        <v>10</v>
      </c>
      <c r="AY11" s="363" t="s">
        <v>75</v>
      </c>
      <c r="AZ11" s="362">
        <f t="shared" si="6"/>
        <v>15</v>
      </c>
      <c r="BA11" s="364" t="str">
        <f t="shared" si="7"/>
        <v>Moderado</v>
      </c>
      <c r="BB11" s="367">
        <f t="shared" si="8"/>
        <v>95</v>
      </c>
      <c r="BC11" s="354" t="s">
        <v>54</v>
      </c>
      <c r="BD11" s="364" t="str">
        <f t="shared" si="19"/>
        <v>Fuerte</v>
      </c>
      <c r="BE11" s="364" t="str">
        <f t="shared" si="20"/>
        <v>Fuerte</v>
      </c>
      <c r="BF11" s="364">
        <f t="shared" si="21"/>
        <v>2</v>
      </c>
      <c r="BG11" s="528"/>
      <c r="BH11" s="528"/>
      <c r="BI11" s="531"/>
      <c r="BJ11" s="528"/>
      <c r="BK11" s="532"/>
      <c r="BL11" s="533"/>
      <c r="BM11" s="534"/>
      <c r="BN11" s="530"/>
      <c r="BO11" s="366"/>
      <c r="BP11" s="354"/>
      <c r="BQ11" s="368"/>
      <c r="BR11" s="358">
        <v>0</v>
      </c>
      <c r="BS11" s="358">
        <v>0</v>
      </c>
      <c r="BT11" s="358">
        <v>0</v>
      </c>
      <c r="BU11" s="358">
        <v>0</v>
      </c>
      <c r="BV11" s="356"/>
    </row>
    <row r="12" spans="1:358" s="8" customFormat="1" ht="117" customHeight="1" x14ac:dyDescent="0.2">
      <c r="A12" s="530">
        <v>3</v>
      </c>
      <c r="B12" s="530"/>
      <c r="C12" s="530"/>
      <c r="D12" s="367" t="s">
        <v>147</v>
      </c>
      <c r="E12" s="561" t="s">
        <v>148</v>
      </c>
      <c r="F12" s="530" t="s">
        <v>80</v>
      </c>
      <c r="G12" s="530" t="s">
        <v>149</v>
      </c>
      <c r="H12" s="530"/>
      <c r="I12" s="530" t="s">
        <v>61</v>
      </c>
      <c r="J12" s="530"/>
      <c r="K12" s="530"/>
      <c r="L12" s="530"/>
      <c r="M12" s="552">
        <f>IF(L12="X",5,IF(K12="X",4,IF(J12="X",3,IF(I12="X",2,IF(H12="X",1,"0")))))</f>
        <v>2</v>
      </c>
      <c r="N12" s="547" t="str">
        <f>IF(M12=1,"RARA VEZ",IF(M12=2,"IMPROBABLE",IF(M12=3,"POSIBLE",IF(M12=4,"PROBABLE",IF(M12=5,"CASI SIEMPRE","")))))</f>
        <v>IMPROBABLE</v>
      </c>
      <c r="O12" s="530" t="s">
        <v>61</v>
      </c>
      <c r="P12" s="530" t="s">
        <v>61</v>
      </c>
      <c r="Q12" s="530" t="s">
        <v>61</v>
      </c>
      <c r="R12" s="530" t="s">
        <v>61</v>
      </c>
      <c r="S12" s="530" t="s">
        <v>61</v>
      </c>
      <c r="T12" s="530" t="s">
        <v>61</v>
      </c>
      <c r="U12" s="530" t="s">
        <v>61</v>
      </c>
      <c r="V12" s="530" t="s">
        <v>61</v>
      </c>
      <c r="W12" s="530"/>
      <c r="X12" s="530" t="s">
        <v>61</v>
      </c>
      <c r="Y12" s="530" t="s">
        <v>61</v>
      </c>
      <c r="Z12" s="530" t="s">
        <v>61</v>
      </c>
      <c r="AA12" s="530" t="s">
        <v>61</v>
      </c>
      <c r="AB12" s="530" t="s">
        <v>61</v>
      </c>
      <c r="AC12" s="530" t="s">
        <v>61</v>
      </c>
      <c r="AD12" s="530"/>
      <c r="AE12" s="530"/>
      <c r="AF12" s="530"/>
      <c r="AG12" s="530" t="s">
        <v>61</v>
      </c>
      <c r="AH12" s="531">
        <f>COUNTIF(O12:AG13,"X")</f>
        <v>15</v>
      </c>
      <c r="AI12" s="547" t="str">
        <f>IF(AH12=0,"",(IF(AH12&gt;11,"CATASTRÓFICO",IF(AH12&lt;=5,"MODERADO",IF(12&gt;AH12&gt;5,"MAYOR","")))))</f>
        <v>CATASTRÓFICO</v>
      </c>
      <c r="AJ12" s="548">
        <f>IF(AI12="CATASTRÓFICO",5*M12,IF(AI12="MAYOR",4*M12,IF(AI12="MODERADO",3*M12,0)))</f>
        <v>10</v>
      </c>
      <c r="AK12" s="534" t="str">
        <f>IF(AJ12=0,"",IF(AJ12="MAYOR","EXTREMO",IF(AI12="CASI SIEMPRE","EXTREMO",IF(AI12="CATASTRÓFICO","EXTREMO",IF(AJ12="12M","EXTREMO",IF(AJ12=4,"ALTO",IF(AJ12=8,"ALTO",IF(AJ12=9,"ALTO",IF(AJ12=6,"MODERADO",IF(AJ12=3,"MODERADO",IF(AJ12=12,IF(AI12="MODERADO","ALTO","EXTREMO"),"EXTREMO")))))))))))</f>
        <v>EXTREMO</v>
      </c>
      <c r="AL12" s="248" t="s">
        <v>150</v>
      </c>
      <c r="AM12" s="354" t="s">
        <v>71</v>
      </c>
      <c r="AN12" s="362">
        <f t="shared" ref="AN12:AN13" si="22">IF(ISBLANK(AM12),"",IF(AM12="Asignado",15,"0"))</f>
        <v>15</v>
      </c>
      <c r="AO12" s="354" t="s">
        <v>84</v>
      </c>
      <c r="AP12" s="362">
        <f t="shared" ref="AP12:AP13" si="23">IF(ISBLANK(AO12),"",IF(AO12="Adecuado",15,"0"))</f>
        <v>15</v>
      </c>
      <c r="AQ12" s="354" t="s">
        <v>72</v>
      </c>
      <c r="AR12" s="362">
        <f t="shared" ref="AR12:AR13" si="24">IF(ISBLANK(AQ12),"",IF(AQ12="Oportuna",15,"0"))</f>
        <v>15</v>
      </c>
      <c r="AS12" s="354" t="s">
        <v>73</v>
      </c>
      <c r="AT12" s="362">
        <f t="shared" ref="AT12:AT13" si="25">IF(ISBLANK(AS12),"",IF(AS12="Prevenir",15,IF(AS12="Detectar",10,"0")))</f>
        <v>15</v>
      </c>
      <c r="AU12" s="354" t="s">
        <v>74</v>
      </c>
      <c r="AV12" s="362">
        <f t="shared" ref="AV12:AV13" si="26">IF(ISBLANK(AU12),"",IF(AU12="Confiable",15,"0"))</f>
        <v>15</v>
      </c>
      <c r="AW12" s="354" t="s">
        <v>76</v>
      </c>
      <c r="AX12" s="362">
        <f t="shared" ref="AX12:AX13" si="27">IF(ISBLANK(AW12),"",IF(AW12="Completa",10,IF(AW12="Incompleta",5,"0")))</f>
        <v>10</v>
      </c>
      <c r="AY12" s="363" t="s">
        <v>75</v>
      </c>
      <c r="AZ12" s="362">
        <f t="shared" ref="AZ12" si="28">IF(ISBLANK(AY12),"",IF(AY12="Se Investigan y Resuelven Oportunamente",15,"0"))</f>
        <v>15</v>
      </c>
      <c r="BA12" s="364" t="str">
        <f t="shared" ref="BA12:BA13" si="29">IF(BB12=0,"",IF(BB12&lt;86,"Débil",(IF(BB12&gt;=96,"Fuerte","Moderado"))))</f>
        <v>Fuerte</v>
      </c>
      <c r="BB12" s="364">
        <f t="shared" ref="BB12:BB13" si="30">SUM(AZ12,AX12,AV12,AT12,AR12,AP12,AN12)</f>
        <v>100</v>
      </c>
      <c r="BC12" s="365" t="s">
        <v>54</v>
      </c>
      <c r="BD12" s="364" t="str">
        <f>IF(ISBLANK(BC12),"",(IF(BC12="El control no se ejecuta por parte del responsable","Débil",(IF(BC12="El control se ejecuta de manera consistente por parte del responsable","Fuerte","Moderado")))))</f>
        <v>Fuerte</v>
      </c>
      <c r="BE12" s="364" t="str">
        <f>IF(BA12="","",(IF(BD12="Débil","Débil",IF(BD12="Moderado","Moderado",IF(BA12="Débil","Débil","Fuerte")))))</f>
        <v>Fuerte</v>
      </c>
      <c r="BF12" s="364">
        <f>IF(BD12="","",(IF(BD12="Fuerte",2,IF(BD12="Moderado",1,0))))</f>
        <v>2</v>
      </c>
      <c r="BG12" s="528">
        <f>IFERROR(ROUND(AVERAGE(BF12:BF13),0),0)</f>
        <v>2</v>
      </c>
      <c r="BH12" s="528">
        <f>IF(BI12="CASI SIEMPRE",5,IF(BI12="PROBABLE",4,IF(BI12="POSIBLE",3,IF(BI12="IMPROBABLE",2,IF(BI12="RARA VEZ",1,0)))))</f>
        <v>1</v>
      </c>
      <c r="BI12" s="531" t="str">
        <f>IF(BG12=2,IF(N12="CASI SIEMPRE","POSIBLE",IF(N12="PROBABLE","IMPROBABLE","RARA VEZ")),IF(BG12=1,IF(N12="CASI SEGURO","PROBABLE",IF(N12="PROBABLE","POSIBLE",IF(N12="POSIBLE","IMPROBABLE","RARA VEZ"))),IF(BG12=0,N12,0)))</f>
        <v>RARA VEZ</v>
      </c>
      <c r="BJ12" s="528">
        <f>IF(BK12="CATASTRÓFICO",5,IF(BK12="MAYOR",4,IF(BK12="MODERADO",3,0)))</f>
        <v>5</v>
      </c>
      <c r="BK12" s="532" t="str">
        <f>AI12</f>
        <v>CATASTRÓFICO</v>
      </c>
      <c r="BL12" s="533">
        <v>8</v>
      </c>
      <c r="BM12" s="534" t="str">
        <f>IF(BL12=0,"",IF(BI12="CASI SIEMPRE","EXTREMO",IF(BK12="CATASTRÓFICO","EXTREMO",IF(BL12="12M","EXTREMO",IF(BL12="12A","ALTO",IF(BL12=4,"ALTO",IF(BL12=8,"ALTO",IF(BL12=9,"ALTO",IF(BL12=6,"MODERADO",IF(BL12=3,"MODERADO","EXTREMO"))))))))))</f>
        <v>EXTREMO</v>
      </c>
      <c r="BN12" s="530"/>
      <c r="BO12" s="366"/>
      <c r="BP12" s="354"/>
      <c r="BQ12" s="368"/>
      <c r="BR12" s="338">
        <v>0</v>
      </c>
      <c r="BS12" s="338">
        <v>0</v>
      </c>
      <c r="BT12" s="338">
        <v>0</v>
      </c>
      <c r="BU12" s="358">
        <v>0</v>
      </c>
      <c r="BV12" s="356"/>
      <c r="MK12" s="8" t="s">
        <v>85</v>
      </c>
      <c r="MM12" s="75" t="s">
        <v>86</v>
      </c>
      <c r="MN12" s="8" t="s">
        <v>87</v>
      </c>
      <c r="MO12" s="8" t="s">
        <v>88</v>
      </c>
      <c r="MP12" s="8" t="s">
        <v>89</v>
      </c>
      <c r="MQ12" s="8" t="s">
        <v>90</v>
      </c>
      <c r="MR12" s="8" t="s">
        <v>91</v>
      </c>
    </row>
    <row r="13" spans="1:358" s="8" customFormat="1" ht="143.25" customHeight="1" x14ac:dyDescent="0.2">
      <c r="A13" s="530"/>
      <c r="B13" s="530"/>
      <c r="C13" s="530"/>
      <c r="D13" s="370" t="s">
        <v>151</v>
      </c>
      <c r="E13" s="561"/>
      <c r="F13" s="530"/>
      <c r="G13" s="530"/>
      <c r="H13" s="530"/>
      <c r="I13" s="530"/>
      <c r="J13" s="530"/>
      <c r="K13" s="530"/>
      <c r="L13" s="530"/>
      <c r="M13" s="552"/>
      <c r="N13" s="547"/>
      <c r="O13" s="530"/>
      <c r="P13" s="530"/>
      <c r="Q13" s="530"/>
      <c r="R13" s="530"/>
      <c r="S13" s="530"/>
      <c r="T13" s="530"/>
      <c r="U13" s="530"/>
      <c r="V13" s="530"/>
      <c r="W13" s="530"/>
      <c r="X13" s="530"/>
      <c r="Y13" s="530"/>
      <c r="Z13" s="530"/>
      <c r="AA13" s="530"/>
      <c r="AB13" s="530"/>
      <c r="AC13" s="530"/>
      <c r="AD13" s="530"/>
      <c r="AE13" s="530"/>
      <c r="AF13" s="530"/>
      <c r="AG13" s="530"/>
      <c r="AH13" s="531"/>
      <c r="AI13" s="547"/>
      <c r="AJ13" s="548"/>
      <c r="AK13" s="534"/>
      <c r="AL13" s="248" t="s">
        <v>152</v>
      </c>
      <c r="AM13" s="354" t="s">
        <v>71</v>
      </c>
      <c r="AN13" s="362">
        <f t="shared" si="22"/>
        <v>15</v>
      </c>
      <c r="AO13" s="354" t="s">
        <v>84</v>
      </c>
      <c r="AP13" s="362">
        <f t="shared" si="23"/>
        <v>15</v>
      </c>
      <c r="AQ13" s="354" t="s">
        <v>72</v>
      </c>
      <c r="AR13" s="362">
        <f t="shared" si="24"/>
        <v>15</v>
      </c>
      <c r="AS13" s="354" t="s">
        <v>73</v>
      </c>
      <c r="AT13" s="362">
        <f t="shared" si="25"/>
        <v>15</v>
      </c>
      <c r="AU13" s="354" t="s">
        <v>74</v>
      </c>
      <c r="AV13" s="362">
        <f t="shared" si="26"/>
        <v>15</v>
      </c>
      <c r="AW13" s="354" t="s">
        <v>76</v>
      </c>
      <c r="AX13" s="362">
        <f t="shared" si="27"/>
        <v>10</v>
      </c>
      <c r="AY13" s="363" t="s">
        <v>75</v>
      </c>
      <c r="AZ13" s="362">
        <f t="shared" si="6"/>
        <v>15</v>
      </c>
      <c r="BA13" s="364" t="str">
        <f t="shared" si="29"/>
        <v>Fuerte</v>
      </c>
      <c r="BB13" s="364">
        <f t="shared" si="30"/>
        <v>100</v>
      </c>
      <c r="BC13" s="365" t="s">
        <v>54</v>
      </c>
      <c r="BD13" s="364" t="str">
        <f>IF(ISBLANK(BC13),"",(IF(BC13="El control no se ejecuta por parte del responsable","Débil",(IF(BC13="El control se ejecuta de manera consistente por parte del responsable","Fuerte","Moderado")))))</f>
        <v>Fuerte</v>
      </c>
      <c r="BE13" s="364" t="str">
        <f>IF(BA13="","",(IF(BD13="Débil","Débil",IF(BD13="Moderado","Moderado",IF(BA13="Débil","Débil","Fuerte")))))</f>
        <v>Fuerte</v>
      </c>
      <c r="BF13" s="364">
        <f>IF(BD13="","",(IF(BD13="Fuerte",2,IF(BD13="Moderado",1,0))))</f>
        <v>2</v>
      </c>
      <c r="BG13" s="528"/>
      <c r="BH13" s="528"/>
      <c r="BI13" s="531"/>
      <c r="BJ13" s="528"/>
      <c r="BK13" s="532"/>
      <c r="BL13" s="533"/>
      <c r="BM13" s="534"/>
      <c r="BN13" s="530"/>
      <c r="BO13" s="366"/>
      <c r="BP13" s="354"/>
      <c r="BQ13" s="368"/>
      <c r="BR13" s="338">
        <v>0</v>
      </c>
      <c r="BS13" s="338">
        <v>0</v>
      </c>
      <c r="BT13" s="338">
        <v>0</v>
      </c>
      <c r="BU13" s="358">
        <v>0</v>
      </c>
      <c r="BV13" s="356"/>
      <c r="MM13" s="75"/>
    </row>
    <row r="14" spans="1:358" x14ac:dyDescent="0.2">
      <c r="H14" s="20"/>
      <c r="M14" s="128"/>
      <c r="N14" s="129"/>
      <c r="O14" s="21"/>
      <c r="AH14" s="132"/>
      <c r="AI14" s="129"/>
      <c r="AK14" s="133"/>
      <c r="BI14" s="137"/>
      <c r="BJ14" s="129"/>
      <c r="BM14" s="138"/>
      <c r="BR14" s="340">
        <f>AVERAGE(BR8:BR13)</f>
        <v>0</v>
      </c>
      <c r="BS14" s="339">
        <f>AVERAGE(BS8:BS13)</f>
        <v>0</v>
      </c>
      <c r="BT14" s="339">
        <f>AVERAGE(BT8:BT13)</f>
        <v>0</v>
      </c>
      <c r="BU14" s="339">
        <f>AVERAGE(BU8:BU13)</f>
        <v>0</v>
      </c>
    </row>
    <row r="15" spans="1:358" s="19" customFormat="1" x14ac:dyDescent="0.2">
      <c r="B15" s="7"/>
      <c r="C15" s="7"/>
      <c r="D15" s="7"/>
      <c r="E15" s="7"/>
      <c r="G15" s="7"/>
      <c r="M15" s="130"/>
      <c r="N15" s="131"/>
      <c r="AH15" s="134"/>
      <c r="AI15" s="131"/>
      <c r="AJ15" s="79"/>
      <c r="AK15" s="135"/>
      <c r="AN15" s="136"/>
      <c r="AP15" s="136"/>
      <c r="AR15" s="136"/>
      <c r="AT15" s="136"/>
      <c r="AV15" s="136"/>
      <c r="AX15" s="136"/>
      <c r="AZ15" s="136"/>
      <c r="BA15" s="79"/>
      <c r="BB15" s="136"/>
      <c r="BC15" s="22"/>
      <c r="BD15" s="79"/>
      <c r="BE15" s="79"/>
      <c r="BF15" s="79"/>
      <c r="BG15" s="79"/>
      <c r="BH15" s="79"/>
      <c r="BI15" s="136"/>
      <c r="BJ15" s="79"/>
      <c r="BK15" s="79"/>
      <c r="BL15" s="79"/>
      <c r="BM15" s="79"/>
      <c r="BO15" s="7"/>
    </row>
  </sheetData>
  <protectedRanges>
    <protectedRange sqref="BR8:BU13" name="Rango1_2_1_1"/>
  </protectedRanges>
  <mergeCells count="177">
    <mergeCell ref="BR1:BV3"/>
    <mergeCell ref="BR4:BV5"/>
    <mergeCell ref="BR6:BR7"/>
    <mergeCell ref="BS6:BS7"/>
    <mergeCell ref="BT6:BT7"/>
    <mergeCell ref="BV6:BV7"/>
    <mergeCell ref="BP6:BP7"/>
    <mergeCell ref="BQ6:BQ7"/>
    <mergeCell ref="AM7:AN7"/>
    <mergeCell ref="BL6:BM7"/>
    <mergeCell ref="BN6:BN7"/>
    <mergeCell ref="BO6:BO7"/>
    <mergeCell ref="BU6:BU7"/>
    <mergeCell ref="AE12:AE13"/>
    <mergeCell ref="AF12:AF13"/>
    <mergeCell ref="AG12:AG13"/>
    <mergeCell ref="AH12:AH13"/>
    <mergeCell ref="AI12:AI13"/>
    <mergeCell ref="AJ12:AJ13"/>
    <mergeCell ref="AK12:AK13"/>
    <mergeCell ref="BG12:BG13"/>
    <mergeCell ref="AH6:AI6"/>
    <mergeCell ref="AJ6:AK7"/>
    <mergeCell ref="AL6:AL7"/>
    <mergeCell ref="AO7:AP7"/>
    <mergeCell ref="AQ7:AR7"/>
    <mergeCell ref="AS7:AT7"/>
    <mergeCell ref="AU7:AV7"/>
    <mergeCell ref="AW7:AX7"/>
    <mergeCell ref="AY7:AZ7"/>
    <mergeCell ref="BE6:BG7"/>
    <mergeCell ref="AM6:AZ6"/>
    <mergeCell ref="BA6:BB7"/>
    <mergeCell ref="BC6:BD7"/>
    <mergeCell ref="AE8:AE9"/>
    <mergeCell ref="AF8:AF9"/>
    <mergeCell ref="A6:A7"/>
    <mergeCell ref="B6:B7"/>
    <mergeCell ref="D6:D7"/>
    <mergeCell ref="E6:E7"/>
    <mergeCell ref="F6:F7"/>
    <mergeCell ref="G6:G7"/>
    <mergeCell ref="H6:L6"/>
    <mergeCell ref="M6:N6"/>
    <mergeCell ref="O6:AG6"/>
    <mergeCell ref="C6:C7"/>
    <mergeCell ref="A1:D3"/>
    <mergeCell ref="A4:G5"/>
    <mergeCell ref="H4:BM4"/>
    <mergeCell ref="BN4:BQ5"/>
    <mergeCell ref="H5:AK5"/>
    <mergeCell ref="AL5:BM5"/>
    <mergeCell ref="BK1:BM1"/>
    <mergeCell ref="BK2:BM2"/>
    <mergeCell ref="BK3:BM3"/>
    <mergeCell ref="E1:BI3"/>
    <mergeCell ref="BO1:BQ3"/>
    <mergeCell ref="P10:P11"/>
    <mergeCell ref="Q10:Q11"/>
    <mergeCell ref="R10:R11"/>
    <mergeCell ref="AA10:AA11"/>
    <mergeCell ref="AB10:AB11"/>
    <mergeCell ref="AC10:AC11"/>
    <mergeCell ref="AD10:AD11"/>
    <mergeCell ref="X8:X9"/>
    <mergeCell ref="Y8:Y9"/>
    <mergeCell ref="Z8:Z9"/>
    <mergeCell ref="AA8:AA9"/>
    <mergeCell ref="AB8:AB9"/>
    <mergeCell ref="AC8:AC9"/>
    <mergeCell ref="AD8:AD9"/>
    <mergeCell ref="V10:V11"/>
    <mergeCell ref="Z10:Z11"/>
    <mergeCell ref="X10:X11"/>
    <mergeCell ref="BN8:BN9"/>
    <mergeCell ref="BH8:BH9"/>
    <mergeCell ref="BI8:BI9"/>
    <mergeCell ref="BJ8:BJ9"/>
    <mergeCell ref="W10:W11"/>
    <mergeCell ref="W8:W9"/>
    <mergeCell ref="I8:I9"/>
    <mergeCell ref="J8:J9"/>
    <mergeCell ref="K8:K9"/>
    <mergeCell ref="L8:L9"/>
    <mergeCell ref="M8:M9"/>
    <mergeCell ref="N8:N9"/>
    <mergeCell ref="S10:S11"/>
    <mergeCell ref="T10:T11"/>
    <mergeCell ref="U10:U11"/>
    <mergeCell ref="U8:U9"/>
    <mergeCell ref="V8:V9"/>
    <mergeCell ref="O8:O9"/>
    <mergeCell ref="P8:P9"/>
    <mergeCell ref="Q8:Q9"/>
    <mergeCell ref="R8:R9"/>
    <mergeCell ref="S8:S9"/>
    <mergeCell ref="T8:T9"/>
    <mergeCell ref="M10:M11"/>
    <mergeCell ref="BK8:BK9"/>
    <mergeCell ref="BL8:BL9"/>
    <mergeCell ref="BM8:BM9"/>
    <mergeCell ref="AG8:AG9"/>
    <mergeCell ref="AH8:AH9"/>
    <mergeCell ref="AI8:AI9"/>
    <mergeCell ref="AJ8:AJ9"/>
    <mergeCell ref="AK8:AK9"/>
    <mergeCell ref="BG8:BG9"/>
    <mergeCell ref="P12:P13"/>
    <mergeCell ref="Q12:Q13"/>
    <mergeCell ref="R12:R13"/>
    <mergeCell ref="S12:S13"/>
    <mergeCell ref="BL10:BL11"/>
    <mergeCell ref="BM10:BM11"/>
    <mergeCell ref="BN10:BN11"/>
    <mergeCell ref="AK10:AK11"/>
    <mergeCell ref="BG10:BG11"/>
    <mergeCell ref="BH10:BH11"/>
    <mergeCell ref="BI10:BI11"/>
    <mergeCell ref="BJ10:BJ11"/>
    <mergeCell ref="BK10:BK11"/>
    <mergeCell ref="AE10:AE11"/>
    <mergeCell ref="AF10:AF11"/>
    <mergeCell ref="AG10:AG11"/>
    <mergeCell ref="AH10:AH11"/>
    <mergeCell ref="AI10:AI11"/>
    <mergeCell ref="AJ10:AJ11"/>
    <mergeCell ref="Y10:Y11"/>
    <mergeCell ref="T12:T13"/>
    <mergeCell ref="U12:U13"/>
    <mergeCell ref="BI12:BI13"/>
    <mergeCell ref="BK12:BK13"/>
    <mergeCell ref="L12:L13"/>
    <mergeCell ref="M12:M13"/>
    <mergeCell ref="N12:N13"/>
    <mergeCell ref="O12:O13"/>
    <mergeCell ref="A8:A9"/>
    <mergeCell ref="A10:A11"/>
    <mergeCell ref="F10:F11"/>
    <mergeCell ref="E12:E13"/>
    <mergeCell ref="B8:B13"/>
    <mergeCell ref="E8:E9"/>
    <mergeCell ref="F8:F9"/>
    <mergeCell ref="G8:G9"/>
    <mergeCell ref="H8:H9"/>
    <mergeCell ref="H10:H11"/>
    <mergeCell ref="E10:E11"/>
    <mergeCell ref="I10:I11"/>
    <mergeCell ref="J10:J11"/>
    <mergeCell ref="K10:K11"/>
    <mergeCell ref="L10:L11"/>
    <mergeCell ref="N10:N11"/>
    <mergeCell ref="O10:O11"/>
    <mergeCell ref="C8:C13"/>
    <mergeCell ref="BL12:BL13"/>
    <mergeCell ref="BM12:BM13"/>
    <mergeCell ref="BN12:BN13"/>
    <mergeCell ref="A12:A13"/>
    <mergeCell ref="BJ6:BK7"/>
    <mergeCell ref="BH6:BI7"/>
    <mergeCell ref="BH12:BH13"/>
    <mergeCell ref="BJ12:BJ13"/>
    <mergeCell ref="V12:V13"/>
    <mergeCell ref="W12:W13"/>
    <mergeCell ref="X12:X13"/>
    <mergeCell ref="Y12:Y13"/>
    <mergeCell ref="Z12:Z13"/>
    <mergeCell ref="AA12:AA13"/>
    <mergeCell ref="AB12:AB13"/>
    <mergeCell ref="AC12:AC13"/>
    <mergeCell ref="AD12:AD13"/>
    <mergeCell ref="G10:G11"/>
    <mergeCell ref="G12:G13"/>
    <mergeCell ref="F12:F13"/>
    <mergeCell ref="H12:H13"/>
    <mergeCell ref="I12:I13"/>
    <mergeCell ref="J12:J13"/>
    <mergeCell ref="K12:K13"/>
  </mergeCells>
  <conditionalFormatting sqref="M8:M12">
    <cfRule type="cellIs" dxfId="1392" priority="263" operator="equal">
      <formula>5</formula>
    </cfRule>
    <cfRule type="cellIs" dxfId="1391" priority="264" operator="equal">
      <formula>4</formula>
    </cfRule>
    <cfRule type="cellIs" dxfId="1390" priority="265" operator="equal">
      <formula>3</formula>
    </cfRule>
    <cfRule type="cellIs" dxfId="1389" priority="266" operator="equal">
      <formula>2</formula>
    </cfRule>
    <cfRule type="cellIs" dxfId="1388" priority="267" operator="equal">
      <formula>1</formula>
    </cfRule>
  </conditionalFormatting>
  <conditionalFormatting sqref="N8:N10">
    <cfRule type="cellIs" dxfId="1387" priority="437" operator="equal">
      <formula>"CASI SIEMPRE"</formula>
    </cfRule>
    <cfRule type="cellIs" dxfId="1386" priority="438" operator="equal">
      <formula>"PROBABLE"</formula>
    </cfRule>
    <cfRule type="cellIs" dxfId="1385" priority="439" operator="equal">
      <formula>"POSIBLE"</formula>
    </cfRule>
  </conditionalFormatting>
  <conditionalFormatting sqref="N8:N12">
    <cfRule type="cellIs" dxfId="1384" priority="271" operator="equal">
      <formula>"RARA VEZ"</formula>
    </cfRule>
    <cfRule type="cellIs" dxfId="1383" priority="272" operator="equal">
      <formula>"IMPROBABLE"</formula>
    </cfRule>
  </conditionalFormatting>
  <conditionalFormatting sqref="N12">
    <cfRule type="cellIs" dxfId="1382" priority="268" operator="equal">
      <formula>"CASI SIEMPRE"</formula>
    </cfRule>
    <cfRule type="cellIs" dxfId="1381" priority="269" operator="equal">
      <formula>"PROBABLE"</formula>
    </cfRule>
    <cfRule type="cellIs" dxfId="1380" priority="270" operator="equal">
      <formula>"POSIBLE"</formula>
    </cfRule>
  </conditionalFormatting>
  <conditionalFormatting sqref="AH8:AH12">
    <cfRule type="cellIs" dxfId="1379" priority="257" operator="greaterThanOrEqual">
      <formula>12</formula>
    </cfRule>
    <cfRule type="cellIs" dxfId="1378" priority="258" operator="between">
      <formula>6</formula>
      <formula>11</formula>
    </cfRule>
    <cfRule type="cellIs" dxfId="1377" priority="262" operator="between">
      <formula>1</formula>
      <formula>5</formula>
    </cfRule>
  </conditionalFormatting>
  <conditionalFormatting sqref="AI8:AI10">
    <cfRule type="cellIs" dxfId="1376" priority="426" operator="equal">
      <formula>"CATASTRÓFICO"</formula>
    </cfRule>
    <cfRule type="cellIs" dxfId="1375" priority="427" operator="equal">
      <formula>"MAYOR"</formula>
    </cfRule>
    <cfRule type="cellIs" dxfId="1374" priority="428" operator="equal">
      <formula>"MODERADO"</formula>
    </cfRule>
  </conditionalFormatting>
  <conditionalFormatting sqref="AI12">
    <cfRule type="cellIs" dxfId="1373" priority="259" operator="equal">
      <formula>"CATASTRÓFICO"</formula>
    </cfRule>
    <cfRule type="cellIs" dxfId="1372" priority="260" operator="equal">
      <formula>"MAYOR"</formula>
    </cfRule>
    <cfRule type="cellIs" dxfId="1371" priority="261" operator="equal">
      <formula>"MODERADO"</formula>
    </cfRule>
  </conditionalFormatting>
  <conditionalFormatting sqref="AK8:AK9">
    <cfRule type="cellIs" dxfId="1370" priority="294" operator="equal">
      <formula>"EXTREMO"</formula>
    </cfRule>
    <cfRule type="cellIs" dxfId="1369" priority="295" operator="equal">
      <formula>"MODERADO"</formula>
    </cfRule>
    <cfRule type="cellIs" dxfId="1368" priority="296" operator="equal">
      <formula>"ALTO"</formula>
    </cfRule>
  </conditionalFormatting>
  <conditionalFormatting sqref="AK10">
    <cfRule type="cellIs" dxfId="1367" priority="400" operator="equal">
      <formula>"NINGUNO"</formula>
    </cfRule>
    <cfRule type="cellIs" dxfId="1366" priority="401" operator="equal">
      <formula>"MODERADO"</formula>
    </cfRule>
    <cfRule type="cellIs" dxfId="1365" priority="402" operator="equal">
      <formula>"ALTO"</formula>
    </cfRule>
    <cfRule type="cellIs" dxfId="1364" priority="403" operator="equal">
      <formula>"EXTREMO"</formula>
    </cfRule>
  </conditionalFormatting>
  <conditionalFormatting sqref="AK12">
    <cfRule type="cellIs" dxfId="1363" priority="163" operator="equal">
      <formula>"EXTREMO"</formula>
    </cfRule>
    <cfRule type="cellIs" dxfId="1362" priority="164" operator="equal">
      <formula>"MODERADO"</formula>
    </cfRule>
    <cfRule type="cellIs" dxfId="1361" priority="165" operator="equal">
      <formula>"ALTO"</formula>
    </cfRule>
  </conditionalFormatting>
  <conditionalFormatting sqref="AN8:AN9">
    <cfRule type="cellIs" dxfId="1360" priority="17" stopIfTrue="1" operator="equal">
      <formula>10</formula>
    </cfRule>
    <cfRule type="cellIs" dxfId="1359" priority="18" operator="equal">
      <formula>"0"</formula>
    </cfRule>
    <cfRule type="cellIs" dxfId="1358" priority="19" stopIfTrue="1" operator="equal">
      <formula>15</formula>
    </cfRule>
  </conditionalFormatting>
  <conditionalFormatting sqref="AN8:AN13">
    <cfRule type="cellIs" priority="16" operator="equal">
      <formula>""""""</formula>
    </cfRule>
  </conditionalFormatting>
  <conditionalFormatting sqref="AN12:AN13">
    <cfRule type="cellIs" dxfId="1357" priority="227" stopIfTrue="1" operator="equal">
      <formula>10</formula>
    </cfRule>
    <cfRule type="cellIs" dxfId="1356" priority="228" operator="equal">
      <formula>"0"</formula>
    </cfRule>
    <cfRule type="cellIs" dxfId="1355" priority="229" stopIfTrue="1" operator="equal">
      <formula>15</formula>
    </cfRule>
  </conditionalFormatting>
  <conditionalFormatting sqref="AN10:AP11">
    <cfRule type="cellIs" dxfId="1354" priority="487" stopIfTrue="1" operator="equal">
      <formula>10</formula>
    </cfRule>
    <cfRule type="cellIs" dxfId="1353" priority="488" operator="equal">
      <formula>"0"</formula>
    </cfRule>
    <cfRule type="cellIs" dxfId="1352" priority="489" stopIfTrue="1" operator="equal">
      <formula>15</formula>
    </cfRule>
  </conditionalFormatting>
  <conditionalFormatting sqref="AP8:AP9">
    <cfRule type="cellIs" dxfId="1351" priority="21" stopIfTrue="1" operator="equal">
      <formula>10</formula>
    </cfRule>
    <cfRule type="cellIs" dxfId="1350" priority="22" operator="equal">
      <formula>"0"</formula>
    </cfRule>
    <cfRule type="cellIs" dxfId="1349" priority="23" stopIfTrue="1" operator="equal">
      <formula>15</formula>
    </cfRule>
  </conditionalFormatting>
  <conditionalFormatting sqref="AP8:AP13">
    <cfRule type="cellIs" priority="20" operator="equal">
      <formula>""""""</formula>
    </cfRule>
  </conditionalFormatting>
  <conditionalFormatting sqref="AP12:AP13">
    <cfRule type="cellIs" dxfId="1348" priority="231" stopIfTrue="1" operator="equal">
      <formula>10</formula>
    </cfRule>
    <cfRule type="cellIs" dxfId="1347" priority="232" operator="equal">
      <formula>"0"</formula>
    </cfRule>
    <cfRule type="cellIs" dxfId="1346" priority="233" stopIfTrue="1" operator="equal">
      <formula>15</formula>
    </cfRule>
  </conditionalFormatting>
  <conditionalFormatting sqref="AR8:AR13">
    <cfRule type="cellIs" priority="24" operator="equal">
      <formula>""""""</formula>
    </cfRule>
    <cfRule type="cellIs" dxfId="1345" priority="25" stopIfTrue="1" operator="equal">
      <formula>10</formula>
    </cfRule>
    <cfRule type="cellIs" dxfId="1344" priority="26" operator="equal">
      <formula>"0"</formula>
    </cfRule>
    <cfRule type="cellIs" dxfId="1343" priority="27" stopIfTrue="1" operator="equal">
      <formula>15</formula>
    </cfRule>
  </conditionalFormatting>
  <conditionalFormatting sqref="AT8:AT13">
    <cfRule type="cellIs" priority="28" operator="equal">
      <formula>""""""</formula>
    </cfRule>
    <cfRule type="cellIs" dxfId="1342" priority="29" stopIfTrue="1" operator="equal">
      <formula>10</formula>
    </cfRule>
    <cfRule type="cellIs" dxfId="1341" priority="240" operator="equal">
      <formula>"0"</formula>
    </cfRule>
    <cfRule type="cellIs" dxfId="1340" priority="241" stopIfTrue="1" operator="equal">
      <formula>15</formula>
    </cfRule>
  </conditionalFormatting>
  <conditionalFormatting sqref="AT9">
    <cfRule type="cellIs" dxfId="1339" priority="30" operator="equal">
      <formula>"0"</formula>
    </cfRule>
    <cfRule type="cellIs" dxfId="1338" priority="31" stopIfTrue="1" operator="equal">
      <formula>15</formula>
    </cfRule>
  </conditionalFormatting>
  <conditionalFormatting sqref="AV8:AV13">
    <cfRule type="cellIs" priority="32" operator="equal">
      <formula>""""""</formula>
    </cfRule>
    <cfRule type="cellIs" dxfId="1337" priority="33" stopIfTrue="1" operator="equal">
      <formula>10</formula>
    </cfRule>
    <cfRule type="cellIs" dxfId="1336" priority="244" operator="equal">
      <formula>"0"</formula>
    </cfRule>
    <cfRule type="cellIs" dxfId="1335" priority="245" stopIfTrue="1" operator="equal">
      <formula>15</formula>
    </cfRule>
  </conditionalFormatting>
  <conditionalFormatting sqref="AV9">
    <cfRule type="cellIs" dxfId="1334" priority="34" operator="equal">
      <formula>"0"</formula>
    </cfRule>
    <cfRule type="cellIs" dxfId="1333" priority="35" stopIfTrue="1" operator="equal">
      <formula>15</formula>
    </cfRule>
  </conditionalFormatting>
  <conditionalFormatting sqref="AX8:AX13">
    <cfRule type="cellIs" priority="1" operator="equal">
      <formula>""""""</formula>
    </cfRule>
    <cfRule type="cellIs" dxfId="1332" priority="2" stopIfTrue="1" operator="equal">
      <formula>5</formula>
    </cfRule>
    <cfRule type="cellIs" dxfId="1331" priority="3" operator="equal">
      <formula>"0"</formula>
    </cfRule>
    <cfRule type="cellIs" dxfId="1330" priority="4" stopIfTrue="1" operator="equal">
      <formula>10</formula>
    </cfRule>
  </conditionalFormatting>
  <conditionalFormatting sqref="AZ8:AZ13">
    <cfRule type="cellIs" priority="39" operator="equal">
      <formula>""""""</formula>
    </cfRule>
    <cfRule type="cellIs" dxfId="1329" priority="40" stopIfTrue="1" operator="equal">
      <formula>10</formula>
    </cfRule>
    <cfRule type="cellIs" dxfId="1328" priority="251" operator="equal">
      <formula>"0"</formula>
    </cfRule>
    <cfRule type="cellIs" dxfId="1327" priority="252" stopIfTrue="1" operator="equal">
      <formula>15</formula>
    </cfRule>
  </conditionalFormatting>
  <conditionalFormatting sqref="AZ9">
    <cfRule type="cellIs" dxfId="1326" priority="41" operator="equal">
      <formula>"0"</formula>
    </cfRule>
    <cfRule type="cellIs" dxfId="1325" priority="42" stopIfTrue="1" operator="equal">
      <formula>15</formula>
    </cfRule>
  </conditionalFormatting>
  <conditionalFormatting sqref="BA8:BA13">
    <cfRule type="cellIs" dxfId="1324" priority="36" operator="equal">
      <formula>"DÉBIL"</formula>
    </cfRule>
    <cfRule type="cellIs" dxfId="1323" priority="37" operator="equal">
      <formula>"MODERADO"</formula>
    </cfRule>
    <cfRule type="cellIs" dxfId="1322" priority="38" operator="equal">
      <formula>"FUERTE"</formula>
    </cfRule>
  </conditionalFormatting>
  <conditionalFormatting sqref="BB8:BC13">
    <cfRule type="cellIs" dxfId="1321" priority="13" operator="greaterThanOrEqual">
      <formula>96</formula>
    </cfRule>
    <cfRule type="cellIs" dxfId="1320" priority="14" operator="between">
      <formula>86</formula>
      <formula>95</formula>
    </cfRule>
    <cfRule type="cellIs" dxfId="1319" priority="15" operator="between">
      <formula>0</formula>
      <formula>85</formula>
    </cfRule>
  </conditionalFormatting>
  <conditionalFormatting sqref="BD8:BD13">
    <cfRule type="cellIs" dxfId="1318" priority="217" operator="equal">
      <formula>"DÉBIL"</formula>
    </cfRule>
    <cfRule type="cellIs" dxfId="1317" priority="218" operator="equal">
      <formula>"MODERADO"</formula>
    </cfRule>
    <cfRule type="cellIs" dxfId="1316" priority="219" operator="equal">
      <formula>"FUERTE"</formula>
    </cfRule>
  </conditionalFormatting>
  <conditionalFormatting sqref="BE10:BF11">
    <cfRule type="cellIs" dxfId="1315" priority="373" operator="equal">
      <formula>"DÉBIL"</formula>
    </cfRule>
    <cfRule type="cellIs" dxfId="1314" priority="374" operator="equal">
      <formula>"MODERADO"</formula>
    </cfRule>
    <cfRule type="cellIs" dxfId="1313" priority="375" operator="equal">
      <formula>"FUERTE"</formula>
    </cfRule>
  </conditionalFormatting>
  <conditionalFormatting sqref="BE8:BH9">
    <cfRule type="cellIs" dxfId="1312" priority="591" operator="equal">
      <formula>"DÉBIL"</formula>
    </cfRule>
    <cfRule type="cellIs" dxfId="1311" priority="592" operator="equal">
      <formula>"MODERADO"</formula>
    </cfRule>
    <cfRule type="cellIs" dxfId="1310" priority="593" operator="equal">
      <formula>"FUERTE"</formula>
    </cfRule>
  </conditionalFormatting>
  <conditionalFormatting sqref="BE12:BH12 BE13:BF13">
    <cfRule type="cellIs" dxfId="1309" priority="211" operator="equal">
      <formula>"DÉBIL"</formula>
    </cfRule>
    <cfRule type="cellIs" dxfId="1308" priority="212" operator="equal">
      <formula>"MODERADO"</formula>
    </cfRule>
    <cfRule type="cellIs" dxfId="1307" priority="213" operator="equal">
      <formula>"FUERTE"</formula>
    </cfRule>
  </conditionalFormatting>
  <conditionalFormatting sqref="BG10:BH10">
    <cfRule type="cellIs" dxfId="1306" priority="291" operator="equal">
      <formula>"DÉBIL"</formula>
    </cfRule>
    <cfRule type="cellIs" dxfId="1305" priority="292" operator="equal">
      <formula>"MODERADO"</formula>
    </cfRule>
    <cfRule type="cellIs" dxfId="1304" priority="293" operator="equal">
      <formula>"FUERTE"</formula>
    </cfRule>
  </conditionalFormatting>
  <conditionalFormatting sqref="BI8:BI12">
    <cfRule type="cellIs" dxfId="1303" priority="200" operator="equal">
      <formula>"CASI SIEMPRE"</formula>
    </cfRule>
    <cfRule type="cellIs" dxfId="1302" priority="201" operator="equal">
      <formula>"PROBABLE"</formula>
    </cfRule>
    <cfRule type="cellIs" dxfId="1301" priority="202" operator="equal">
      <formula>"POSIBLE"</formula>
    </cfRule>
    <cfRule type="cellIs" dxfId="1300" priority="203" operator="equal">
      <formula>"RARA VEZ"</formula>
    </cfRule>
    <cfRule type="cellIs" dxfId="1299" priority="204" operator="equal">
      <formula>"IMPROBABLE"</formula>
    </cfRule>
  </conditionalFormatting>
  <conditionalFormatting sqref="BI10">
    <cfRule type="cellIs" dxfId="1298" priority="301" operator="equal">
      <formula>"IMPROBABLE"</formula>
    </cfRule>
  </conditionalFormatting>
  <conditionalFormatting sqref="BJ8:BJ10">
    <cfRule type="cellIs" dxfId="1297" priority="308" operator="equal">
      <formula>"DÉBIL"</formula>
    </cfRule>
    <cfRule type="cellIs" dxfId="1296" priority="309" operator="equal">
      <formula>"MODERADO"</formula>
    </cfRule>
    <cfRule type="cellIs" dxfId="1295" priority="310" operator="equal">
      <formula>"FUERTE"</formula>
    </cfRule>
  </conditionalFormatting>
  <conditionalFormatting sqref="BJ12">
    <cfRule type="cellIs" dxfId="1294" priority="166" operator="equal">
      <formula>"DÉBIL"</formula>
    </cfRule>
    <cfRule type="cellIs" dxfId="1293" priority="167" operator="equal">
      <formula>"MODERADO"</formula>
    </cfRule>
    <cfRule type="cellIs" dxfId="1292" priority="168" operator="equal">
      <formula>"FUERTE"</formula>
    </cfRule>
  </conditionalFormatting>
  <conditionalFormatting sqref="BK8:BK12">
    <cfRule type="cellIs" dxfId="1291" priority="160" operator="equal">
      <formula>"CATASTRÓFICO"</formula>
    </cfRule>
    <cfRule type="cellIs" dxfId="1290" priority="161" operator="equal">
      <formula>"MAYOR"</formula>
    </cfRule>
    <cfRule type="cellIs" dxfId="1289" priority="162" operator="equal">
      <formula>"MODERADO"</formula>
    </cfRule>
  </conditionalFormatting>
  <conditionalFormatting sqref="BL8:BL9">
    <cfRule type="cellIs" dxfId="1288" priority="585" operator="equal">
      <formula>"DÉBIL"</formula>
    </cfRule>
    <cfRule type="cellIs" dxfId="1287" priority="586" operator="equal">
      <formula>"MODERADO"</formula>
    </cfRule>
    <cfRule type="cellIs" dxfId="1286" priority="587" operator="equal">
      <formula>"FUERTE"</formula>
    </cfRule>
  </conditionalFormatting>
  <conditionalFormatting sqref="BL12">
    <cfRule type="cellIs" dxfId="1285" priority="205" operator="equal">
      <formula>"DÉBIL"</formula>
    </cfRule>
    <cfRule type="cellIs" dxfId="1284" priority="206" operator="equal">
      <formula>"MODERADO"</formula>
    </cfRule>
    <cfRule type="cellIs" dxfId="1283" priority="207" operator="equal">
      <formula>"FUERTE"</formula>
    </cfRule>
  </conditionalFormatting>
  <conditionalFormatting sqref="BM8:BM12">
    <cfRule type="cellIs" dxfId="1282" priority="208" operator="equal">
      <formula>"EXTREMO"</formula>
    </cfRule>
    <cfRule type="cellIs" dxfId="1281" priority="209" operator="equal">
      <formula>"MODERADO"</formula>
    </cfRule>
    <cfRule type="cellIs" dxfId="1280" priority="210" operator="equal">
      <formula>"ALTO"</formula>
    </cfRule>
  </conditionalFormatting>
  <dataValidations count="11">
    <dataValidation type="list" allowBlank="1" showInputMessage="1" showErrorMessage="1" errorTitle="ERROR" error="NO ADMITE VALOR DIFERENTE AL DE LA LISTA DESPLEGABLE (X)" sqref="P8:AE9 Y10:AE11 O12:P12 Q12:AE13 AF8:AF13 AG8:AG12" xr:uid="{03312B90-EF4B-4850-9E49-44818117D239}">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10 H12:L12" xr:uid="{ED988C5A-5019-48CB-8F16-54AFA7106F17}">
      <formula1>$MS$6</formula1>
    </dataValidation>
    <dataValidation type="list" allowBlank="1" showInputMessage="1" showErrorMessage="1" sqref="AM8:AM13" xr:uid="{D0F26FDC-2B7D-4932-9D74-7AE314516EC9}">
      <formula1>$MM$7:$MM$8</formula1>
    </dataValidation>
    <dataValidation type="list" allowBlank="1" showInputMessage="1" showErrorMessage="1" sqref="AQ8:AQ13" xr:uid="{E7B0C16B-6CB8-4819-A545-164EFD50AA72}">
      <formula1>$MN$7:$MN$8</formula1>
    </dataValidation>
    <dataValidation type="list" allowBlank="1" showInputMessage="1" showErrorMessage="1" sqref="AS8:AS13" xr:uid="{E98C145F-4DAB-4BD0-BBD5-1A0AEA3D0E7A}">
      <formula1>$MO$7:$MO$9</formula1>
    </dataValidation>
    <dataValidation type="list" allowBlank="1" showInputMessage="1" showErrorMessage="1" sqref="AU8:AU13" xr:uid="{0D271AE9-1C46-48B5-AA54-AC034D93739A}">
      <formula1>$MP$7:$MP$8</formula1>
    </dataValidation>
    <dataValidation type="list" allowBlank="1" showInputMessage="1" showErrorMessage="1" sqref="AY8:AY13" xr:uid="{C045F063-9E21-432B-94AF-AE26866C7A21}">
      <formula1>$MQ$7:$MQ$8</formula1>
    </dataValidation>
    <dataValidation type="list" allowBlank="1" showInputMessage="1" showErrorMessage="1" sqref="AW8:AW13" xr:uid="{2793AB88-4313-4590-85B3-9F22A568C31C}">
      <formula1>$MR$7:$MR$9</formula1>
    </dataValidation>
    <dataValidation type="list" allowBlank="1" showInputMessage="1" showErrorMessage="1" sqref="BC8:BC13" xr:uid="{81EFA5B9-7CC4-4A40-AC3E-9E320A028685}">
      <formula1>$MK$6:$MK$8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12 P12" xr:uid="{1C33D633-950A-4554-A6CB-159AF5360CCA}">
      <formula1>$MS$6</formula1>
    </dataValidation>
    <dataValidation type="list" allowBlank="1" showInputMessage="1" showErrorMessage="1" sqref="AO8:AO13" xr:uid="{9AC51723-AA68-4C1C-AED5-E85E22F99B84}">
      <formula1>$MM$9:$MM$10</formula1>
    </dataValidation>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FD5-8C91-4996-8387-60A014EADA5F}">
  <dimension ref="A1:MT1048576"/>
  <sheetViews>
    <sheetView topLeftCell="G1" zoomScale="98" zoomScaleNormal="98" workbookViewId="0">
      <selection activeCell="AK8" sqref="AK8:AK11"/>
    </sheetView>
  </sheetViews>
  <sheetFormatPr baseColWidth="10" defaultColWidth="11.5" defaultRowHeight="15" x14ac:dyDescent="0.2"/>
  <cols>
    <col min="1" max="1" width="4" style="19" customWidth="1"/>
    <col min="2" max="3" width="16.6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customWidth="1"/>
    <col min="14" max="14" width="16.5" style="131" customWidth="1"/>
    <col min="15" max="33" width="5" style="19" hidden="1" customWidth="1"/>
    <col min="34" max="34" width="6.1640625" style="134" customWidth="1"/>
    <col min="35" max="35" width="16.33203125" style="131" bestFit="1" customWidth="1"/>
    <col min="36" max="36" width="5.83203125" style="79"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customWidth="1"/>
    <col min="54" max="54" width="4.5" style="136" customWidth="1"/>
    <col min="55" max="55" width="20.1640625" style="22" hidden="1" customWidth="1"/>
    <col min="56" max="56" width="9.5" style="79" customWidth="1"/>
    <col min="57" max="57" width="13" style="79" customWidth="1"/>
    <col min="58" max="58" width="13" style="79" hidden="1" customWidth="1"/>
    <col min="59" max="59" width="6.5" style="79" hidden="1" customWidth="1"/>
    <col min="60" max="60" width="3.6640625" style="79" hidden="1" customWidth="1"/>
    <col min="61" max="61" width="15.33203125" style="136" customWidth="1"/>
    <col min="62" max="62" width="3.5" style="79" hidden="1" customWidth="1"/>
    <col min="63" max="63" width="13" style="79" customWidth="1"/>
    <col min="64" max="64" width="6.5" style="79" hidden="1" customWidth="1"/>
    <col min="65" max="65" width="15.6640625" style="79" customWidth="1"/>
    <col min="66" max="66" width="10.1640625" style="19" hidden="1" customWidth="1"/>
    <col min="67" max="67" width="53.6640625" style="7" hidden="1" customWidth="1"/>
    <col min="68" max="68" width="32.83203125" style="19" hidden="1" customWidth="1"/>
    <col min="69" max="69" width="21.5" style="19" hidden="1" customWidth="1"/>
    <col min="70" max="74" width="14.66406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36" customHeight="1" x14ac:dyDescent="0.2">
      <c r="A1" s="704"/>
      <c r="B1" s="705"/>
      <c r="C1" s="705"/>
      <c r="D1" s="706"/>
      <c r="E1" s="709" t="s">
        <v>380</v>
      </c>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5"/>
      <c r="AY1" s="705"/>
      <c r="AZ1" s="705"/>
      <c r="BA1" s="705"/>
      <c r="BB1" s="705"/>
      <c r="BC1" s="705"/>
      <c r="BD1" s="705"/>
      <c r="BE1" s="705"/>
      <c r="BF1" s="705"/>
      <c r="BG1" s="705"/>
      <c r="BH1" s="705"/>
      <c r="BI1" s="710"/>
      <c r="BJ1" s="235"/>
      <c r="BK1" s="508" t="s">
        <v>153</v>
      </c>
      <c r="BL1" s="508"/>
      <c r="BM1" s="508"/>
      <c r="BN1" s="235"/>
      <c r="BO1" s="426"/>
      <c r="BP1" s="426"/>
      <c r="BQ1" s="426"/>
      <c r="BR1" s="556"/>
      <c r="BS1" s="556"/>
      <c r="BT1" s="556"/>
      <c r="BU1" s="556"/>
      <c r="BV1" s="556"/>
    </row>
    <row r="2" spans="1:358" s="78" customFormat="1" ht="36" customHeight="1" x14ac:dyDescent="0.2">
      <c r="A2" s="707"/>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565" t="s">
        <v>154</v>
      </c>
      <c r="BL2" s="565"/>
      <c r="BM2" s="565"/>
      <c r="BN2" s="229"/>
      <c r="BO2" s="426"/>
      <c r="BP2" s="426"/>
      <c r="BQ2" s="426"/>
      <c r="BR2" s="556"/>
      <c r="BS2" s="556"/>
      <c r="BT2" s="556"/>
      <c r="BU2" s="556"/>
      <c r="BV2" s="556"/>
    </row>
    <row r="3" spans="1:358" s="78" customFormat="1" ht="36" customHeight="1" x14ac:dyDescent="0.2">
      <c r="A3" s="708"/>
      <c r="B3" s="563"/>
      <c r="C3" s="563"/>
      <c r="D3" s="564"/>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230"/>
      <c r="BK3" s="554" t="s">
        <v>21</v>
      </c>
      <c r="BL3" s="554"/>
      <c r="BM3" s="554"/>
      <c r="BN3" s="230"/>
      <c r="BO3" s="563"/>
      <c r="BP3" s="563"/>
      <c r="BQ3" s="563"/>
      <c r="BR3" s="556"/>
      <c r="BS3" s="556"/>
      <c r="BT3" s="556"/>
      <c r="BU3" s="556"/>
      <c r="BV3" s="556"/>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s="8" customFormat="1" ht="162" customHeight="1" x14ac:dyDescent="0.2">
      <c r="A8" s="631">
        <v>1</v>
      </c>
      <c r="B8" s="640" t="s">
        <v>10</v>
      </c>
      <c r="C8" s="640" t="s">
        <v>155</v>
      </c>
      <c r="D8" s="193" t="s">
        <v>156</v>
      </c>
      <c r="E8" s="673" t="s">
        <v>157</v>
      </c>
      <c r="F8" s="675" t="s">
        <v>158</v>
      </c>
      <c r="G8" s="650" t="s">
        <v>159</v>
      </c>
      <c r="H8" s="688"/>
      <c r="I8" s="671" t="s">
        <v>61</v>
      </c>
      <c r="J8" s="671"/>
      <c r="K8" s="671"/>
      <c r="L8" s="671"/>
      <c r="M8" s="682">
        <f>IF(L8="X",5,IF(K8="X",4,IF(J8="X",3,IF(I8="X",2,IF(H8="X",1,"0")))))</f>
        <v>2</v>
      </c>
      <c r="N8" s="685" t="str">
        <f>IF(M8=1,"RARA VEZ",IF(M8=2,"IMPROBABLE",IF(M8=3,"POSIBLE",IF(M8=4,"PROBABLE",IF(M8=5,"CASI SIEMPRE","")))))</f>
        <v>IMPROBABLE</v>
      </c>
      <c r="O8" s="688" t="s">
        <v>61</v>
      </c>
      <c r="P8" s="671" t="s">
        <v>61</v>
      </c>
      <c r="Q8" s="671" t="s">
        <v>61</v>
      </c>
      <c r="R8" s="671" t="s">
        <v>61</v>
      </c>
      <c r="S8" s="671" t="s">
        <v>61</v>
      </c>
      <c r="T8" s="671"/>
      <c r="U8" s="671" t="s">
        <v>61</v>
      </c>
      <c r="V8" s="671" t="s">
        <v>61</v>
      </c>
      <c r="W8" s="671"/>
      <c r="X8" s="671" t="s">
        <v>61</v>
      </c>
      <c r="Y8" s="671" t="s">
        <v>61</v>
      </c>
      <c r="Z8" s="671" t="s">
        <v>61</v>
      </c>
      <c r="AA8" s="671" t="s">
        <v>61</v>
      </c>
      <c r="AB8" s="671" t="s">
        <v>61</v>
      </c>
      <c r="AC8" s="671" t="s">
        <v>61</v>
      </c>
      <c r="AD8" s="671"/>
      <c r="AE8" s="671"/>
      <c r="AF8" s="671"/>
      <c r="AG8" s="671" t="s">
        <v>61</v>
      </c>
      <c r="AH8" s="702">
        <f>COUNTIF(O8:AG11,"X")</f>
        <v>14</v>
      </c>
      <c r="AI8" s="693" t="str">
        <f>IF(AH8=0,"",(IF(AH8&gt;11,"CATASTRÓFICO",IF(AH8&lt;=5,"MODERADO",IF(12&gt;AH8&gt;5,"MAYOR","")))))</f>
        <v>CATASTRÓFICO</v>
      </c>
      <c r="AJ8" s="690">
        <f>IF(AI8="CATASTRÓFICO",5*M8,IF(AI8="MAYOR",4*M8,IF(AI8="MODERADO",3*M8,0)))</f>
        <v>10</v>
      </c>
      <c r="AK8" s="591" t="str">
        <f>IF(AJ8=0,"",IF(AJ8="MAYOR","EXTREMO",IF(AI8="CASI SIEMPRE","EXTREMO",IF(AI8="CATASTRÓFICO","EXTREMO",IF(AJ8="12M","EXTREMO",IF(AJ8=4,"ALTO",IF(AJ8=8,"ALTO",IF(AJ8=9,"ALTO",IF(AJ8=6,"MODERADO",IF(AJ8=3,"MODERADO",IF(AJ8=12,IF(AI8="MODERADO","ALTO","EXTREMO"),"EXTREMO")))))))))))</f>
        <v>EXTREMO</v>
      </c>
      <c r="AL8" s="194" t="s">
        <v>160</v>
      </c>
      <c r="AM8" s="195" t="s">
        <v>71</v>
      </c>
      <c r="AN8" s="196">
        <f t="shared" ref="AN8:AN17" si="0">IF(ISBLANK(AM8),"",IF(AM8="Asignado",15,"0"))</f>
        <v>15</v>
      </c>
      <c r="AO8" s="195" t="s">
        <v>84</v>
      </c>
      <c r="AP8" s="196">
        <f t="shared" ref="AP8:AP17" si="1">IF(ISBLANK(AO8),"",IF(AO8="Adecuado",15,"0"))</f>
        <v>15</v>
      </c>
      <c r="AQ8" s="195" t="s">
        <v>72</v>
      </c>
      <c r="AR8" s="196">
        <f t="shared" ref="AR8:AR17" si="2">IF(ISBLANK(AQ8),"",IF(AQ8="Oportuna",15,"0"))</f>
        <v>15</v>
      </c>
      <c r="AS8" s="195" t="s">
        <v>73</v>
      </c>
      <c r="AT8" s="196">
        <f t="shared" ref="AT8:AT17" si="3">IF(ISBLANK(AS8),"",IF(AS8="Prevenir",15,IF(AS8="Detectar",10,"0")))</f>
        <v>15</v>
      </c>
      <c r="AU8" s="195" t="s">
        <v>74</v>
      </c>
      <c r="AV8" s="196">
        <f t="shared" ref="AV8:AV17" si="4">IF(ISBLANK(AU8),"",IF(AU8="Confiable",15,"0"))</f>
        <v>15</v>
      </c>
      <c r="AW8" s="195" t="s">
        <v>76</v>
      </c>
      <c r="AX8" s="196">
        <f t="shared" ref="AX8:AX17" si="5">IF(ISBLANK(AW8),"",IF(AW8="Completa",10,IF(AW8="Incompleta",5,"0")))</f>
        <v>10</v>
      </c>
      <c r="AY8" s="197" t="s">
        <v>75</v>
      </c>
      <c r="AZ8" s="196">
        <f t="shared" ref="AZ8:AZ17" si="6">IF(ISBLANK(AY8),"",IF(AY8="Se Investigan y Resuelven Oportunamente",15,"0"))</f>
        <v>15</v>
      </c>
      <c r="BA8" s="198" t="str">
        <f t="shared" ref="BA8:BA17" si="7">IF(BB8=0,"",IF(BB8&lt;86,"Débil",(IF(BB8&gt;=96,"Fuerte","Moderado"))))</f>
        <v>Fuerte</v>
      </c>
      <c r="BB8" s="199">
        <f t="shared" ref="BB8:BB17" si="8">SUM(AZ8,AX8,AV8,AT8,AR8,AP8,AN8)</f>
        <v>100</v>
      </c>
      <c r="BC8" s="200" t="s">
        <v>54</v>
      </c>
      <c r="BD8" s="201" t="str">
        <f>IF(ISBLANK(BC8),"",(IF(BC8="El control no se ejecuta por parte del responsable","Débil",(IF(BC8="El control se ejecuta de manera consistente por parte del responsable","Fuerte","Moderado")))))</f>
        <v>Fuerte</v>
      </c>
      <c r="BE8" s="202" t="str">
        <f>IF(BA8="","",(IF(BD8="Débil","Débil",IF(BD8="Moderado","Moderado",IF(BA8="Débil","Débil","Fuerte")))))</f>
        <v>Fuerte</v>
      </c>
      <c r="BF8" s="203">
        <f>IF(BD8="","",(IF(BD8="Fuerte",2,IF(BD8="Moderado",1,0))))</f>
        <v>2</v>
      </c>
      <c r="BG8" s="696">
        <f>IFERROR(ROUND(AVERAGE(BF8:BF11),0),0)</f>
        <v>2</v>
      </c>
      <c r="BH8" s="588">
        <f>IF(BI8="CASI SIEMPRE",5,IF(BI8="PROBABLE",4,IF(BI8="POSIBLE",3,IF(BI8="IMPROBABLE",2,IF(BI8="RARA VEZ",1,0)))))</f>
        <v>1</v>
      </c>
      <c r="BI8" s="699" t="str">
        <f>IF(BG8=2,IF(N8="CASI SIEMPRE","POSIBLE",IF(N8="PROBABLE","IMPROBABLE","RARA VEZ")),IF(BG8=1,IF(N8="CASI SEGURO","PROBABLE",IF(N8="PROBABLE","POSIBLE",IF(N8="POSIBLE","IMPROBABLE","RARA VEZ"))),IF(BG8=0,N8,0)))</f>
        <v>RARA VEZ</v>
      </c>
      <c r="BJ8" s="588">
        <f>IF(BK8="CATASTRÓFICO",5,IF(BK8="MAYOR",4,IF(BK8="MODERADO",3,0)))</f>
        <v>5</v>
      </c>
      <c r="BK8" s="579" t="str">
        <f>AI8</f>
        <v>CATASTRÓFICO</v>
      </c>
      <c r="BL8" s="582">
        <f>IF(BJ8*BH8=12,IF(BI8="PROBABLE","12A","12M"),BH8*BJ8)</f>
        <v>5</v>
      </c>
      <c r="BM8" s="585" t="str">
        <f>IF(BL8=0,"",IF(BI8="CASI SIEMPRE","EXTREMO",IF(BK8="CATASTRÓFICO","EXTREMO",IF(BL8="12M","EXTREMO",IF(BL8="12A","ALTO",IF(BL8=4,"ALTO",IF(BL8=8,"ALTO",IF(BL8=9,"ALTO",IF(BL8=6,"MODERADO",IF(BL8=3,"MODERADO","EXTREMO"))))))))))</f>
        <v>EXTREMO</v>
      </c>
      <c r="BN8" s="270"/>
      <c r="BO8" s="266" t="s">
        <v>161</v>
      </c>
      <c r="BP8" s="267" t="s">
        <v>162</v>
      </c>
      <c r="BQ8" s="268" t="s">
        <v>163</v>
      </c>
      <c r="BR8" s="358">
        <v>0</v>
      </c>
      <c r="BS8" s="358">
        <v>0</v>
      </c>
      <c r="BT8" s="358">
        <v>0</v>
      </c>
      <c r="BU8" s="358">
        <v>0</v>
      </c>
      <c r="BV8" s="356"/>
      <c r="MK8" s="8" t="s">
        <v>85</v>
      </c>
      <c r="MM8" s="75" t="s">
        <v>86</v>
      </c>
      <c r="MN8" s="8" t="s">
        <v>87</v>
      </c>
      <c r="MO8" s="8" t="s">
        <v>88</v>
      </c>
      <c r="MP8" s="8" t="s">
        <v>89</v>
      </c>
      <c r="MQ8" s="8" t="s">
        <v>90</v>
      </c>
      <c r="MR8" s="8" t="s">
        <v>91</v>
      </c>
    </row>
    <row r="9" spans="1:358" s="8" customFormat="1" ht="88.5" customHeight="1" x14ac:dyDescent="0.2">
      <c r="A9" s="550"/>
      <c r="B9" s="641"/>
      <c r="C9" s="641"/>
      <c r="D9" s="122" t="s">
        <v>164</v>
      </c>
      <c r="E9" s="674"/>
      <c r="F9" s="676"/>
      <c r="G9" s="651"/>
      <c r="H9" s="689"/>
      <c r="I9" s="672"/>
      <c r="J9" s="672"/>
      <c r="K9" s="672"/>
      <c r="L9" s="672"/>
      <c r="M9" s="683"/>
      <c r="N9" s="686"/>
      <c r="O9" s="689"/>
      <c r="P9" s="672"/>
      <c r="Q9" s="672"/>
      <c r="R9" s="672"/>
      <c r="S9" s="672"/>
      <c r="T9" s="672"/>
      <c r="U9" s="672"/>
      <c r="V9" s="672"/>
      <c r="W9" s="672"/>
      <c r="X9" s="672"/>
      <c r="Y9" s="672"/>
      <c r="Z9" s="672"/>
      <c r="AA9" s="672"/>
      <c r="AB9" s="672"/>
      <c r="AC9" s="672"/>
      <c r="AD9" s="672"/>
      <c r="AE9" s="672"/>
      <c r="AF9" s="672"/>
      <c r="AG9" s="672"/>
      <c r="AH9" s="703"/>
      <c r="AI9" s="694"/>
      <c r="AJ9" s="691"/>
      <c r="AK9" s="592"/>
      <c r="AL9" s="279" t="s">
        <v>165</v>
      </c>
      <c r="AM9" s="53" t="s">
        <v>71</v>
      </c>
      <c r="AN9" s="151">
        <f t="shared" si="0"/>
        <v>15</v>
      </c>
      <c r="AO9" s="53" t="s">
        <v>84</v>
      </c>
      <c r="AP9" s="151">
        <f t="shared" si="1"/>
        <v>15</v>
      </c>
      <c r="AQ9" s="53" t="s">
        <v>72</v>
      </c>
      <c r="AR9" s="151">
        <f t="shared" si="2"/>
        <v>15</v>
      </c>
      <c r="AS9" s="53" t="s">
        <v>73</v>
      </c>
      <c r="AT9" s="151">
        <f t="shared" si="3"/>
        <v>15</v>
      </c>
      <c r="AU9" s="53" t="s">
        <v>74</v>
      </c>
      <c r="AV9" s="151">
        <f t="shared" si="4"/>
        <v>15</v>
      </c>
      <c r="AW9" s="53" t="s">
        <v>76</v>
      </c>
      <c r="AX9" s="151">
        <f t="shared" si="5"/>
        <v>10</v>
      </c>
      <c r="AY9" s="54" t="s">
        <v>75</v>
      </c>
      <c r="AZ9" s="151">
        <f t="shared" si="6"/>
        <v>15</v>
      </c>
      <c r="BA9" s="161" t="str">
        <f t="shared" si="7"/>
        <v>Fuerte</v>
      </c>
      <c r="BB9" s="162">
        <f t="shared" si="8"/>
        <v>100</v>
      </c>
      <c r="BC9" s="55" t="s">
        <v>54</v>
      </c>
      <c r="BD9" s="173" t="str">
        <f t="shared" ref="BD9:BD17" si="9">IF(ISBLANK(BC9),"",(IF(BC9="El control no se ejecuta por parte del responsable","Débil",(IF(BC9="El control se ejecuta de manera consistente por parte del responsable","Fuerte","Moderado")))))</f>
        <v>Fuerte</v>
      </c>
      <c r="BE9" s="180" t="str">
        <f t="shared" ref="BE9:BE17" si="10">IF(BA9="","",(IF(BD9="Débil","Débil",IF(BD9="Moderado","Moderado",IF(BA9="Débil","Débil","Fuerte")))))</f>
        <v>Fuerte</v>
      </c>
      <c r="BF9" s="181">
        <f t="shared" ref="BF9:BF17" si="11">IF(BD9="","",(IF(BD9="Fuerte",2,IF(BD9="Moderado",1,0))))</f>
        <v>2</v>
      </c>
      <c r="BG9" s="697"/>
      <c r="BH9" s="469"/>
      <c r="BI9" s="700"/>
      <c r="BJ9" s="469"/>
      <c r="BK9" s="580"/>
      <c r="BL9" s="583"/>
      <c r="BM9" s="586"/>
      <c r="BN9" s="271"/>
      <c r="BO9" s="266" t="s">
        <v>166</v>
      </c>
      <c r="BP9" s="267" t="s">
        <v>162</v>
      </c>
      <c r="BQ9" s="268" t="s">
        <v>167</v>
      </c>
      <c r="BR9" s="358">
        <v>0</v>
      </c>
      <c r="BS9" s="358">
        <v>0</v>
      </c>
      <c r="BT9" s="358">
        <v>0</v>
      </c>
      <c r="BU9" s="358">
        <v>0</v>
      </c>
      <c r="BV9" s="356"/>
      <c r="MM9" s="8" t="s">
        <v>84</v>
      </c>
      <c r="MO9" s="8" t="s">
        <v>139</v>
      </c>
      <c r="MR9" s="8" t="s">
        <v>140</v>
      </c>
    </row>
    <row r="10" spans="1:358" s="8" customFormat="1" ht="99.75" customHeight="1" x14ac:dyDescent="0.2">
      <c r="A10" s="550"/>
      <c r="B10" s="641"/>
      <c r="C10" s="641"/>
      <c r="D10" s="645" t="s">
        <v>168</v>
      </c>
      <c r="E10" s="674"/>
      <c r="F10" s="676"/>
      <c r="G10" s="651"/>
      <c r="H10" s="689"/>
      <c r="I10" s="672"/>
      <c r="J10" s="672"/>
      <c r="K10" s="672"/>
      <c r="L10" s="672"/>
      <c r="M10" s="683"/>
      <c r="N10" s="686"/>
      <c r="O10" s="689"/>
      <c r="P10" s="672"/>
      <c r="Q10" s="672"/>
      <c r="R10" s="672"/>
      <c r="S10" s="672"/>
      <c r="T10" s="672"/>
      <c r="U10" s="672"/>
      <c r="V10" s="672"/>
      <c r="W10" s="672"/>
      <c r="X10" s="672"/>
      <c r="Y10" s="672"/>
      <c r="Z10" s="672"/>
      <c r="AA10" s="672"/>
      <c r="AB10" s="672"/>
      <c r="AC10" s="672"/>
      <c r="AD10" s="672"/>
      <c r="AE10" s="672"/>
      <c r="AF10" s="672"/>
      <c r="AG10" s="672"/>
      <c r="AH10" s="703"/>
      <c r="AI10" s="694"/>
      <c r="AJ10" s="691"/>
      <c r="AK10" s="592"/>
      <c r="AL10" s="43" t="s">
        <v>169</v>
      </c>
      <c r="AM10" s="11" t="s">
        <v>71</v>
      </c>
      <c r="AN10" s="89">
        <f t="shared" si="0"/>
        <v>15</v>
      </c>
      <c r="AO10" s="11" t="s">
        <v>84</v>
      </c>
      <c r="AP10" s="89">
        <f t="shared" si="1"/>
        <v>15</v>
      </c>
      <c r="AQ10" s="11" t="s">
        <v>72</v>
      </c>
      <c r="AR10" s="89">
        <f t="shared" si="2"/>
        <v>15</v>
      </c>
      <c r="AS10" s="11" t="s">
        <v>88</v>
      </c>
      <c r="AT10" s="89">
        <f t="shared" si="3"/>
        <v>10</v>
      </c>
      <c r="AU10" s="11" t="s">
        <v>74</v>
      </c>
      <c r="AV10" s="89">
        <f t="shared" si="4"/>
        <v>15</v>
      </c>
      <c r="AW10" s="11" t="s">
        <v>76</v>
      </c>
      <c r="AX10" s="89">
        <f t="shared" si="5"/>
        <v>10</v>
      </c>
      <c r="AY10" s="12" t="s">
        <v>75</v>
      </c>
      <c r="AZ10" s="89">
        <f t="shared" si="6"/>
        <v>15</v>
      </c>
      <c r="BA10" s="101" t="str">
        <f t="shared" si="7"/>
        <v>Moderado</v>
      </c>
      <c r="BB10" s="102">
        <f t="shared" si="8"/>
        <v>95</v>
      </c>
      <c r="BC10" s="56" t="s">
        <v>54</v>
      </c>
      <c r="BD10" s="174" t="str">
        <f t="shared" si="9"/>
        <v>Fuerte</v>
      </c>
      <c r="BE10" s="180" t="str">
        <f t="shared" si="10"/>
        <v>Fuerte</v>
      </c>
      <c r="BF10" s="181">
        <f t="shared" si="11"/>
        <v>2</v>
      </c>
      <c r="BG10" s="697"/>
      <c r="BH10" s="469"/>
      <c r="BI10" s="700"/>
      <c r="BJ10" s="469"/>
      <c r="BK10" s="580"/>
      <c r="BL10" s="583"/>
      <c r="BM10" s="586"/>
      <c r="BN10" s="272"/>
      <c r="BO10" s="571" t="s">
        <v>170</v>
      </c>
      <c r="BP10" s="267" t="s">
        <v>162</v>
      </c>
      <c r="BQ10" s="268" t="s">
        <v>171</v>
      </c>
      <c r="BR10" s="358">
        <v>0</v>
      </c>
      <c r="BS10" s="358">
        <v>0</v>
      </c>
      <c r="BT10" s="358">
        <v>0</v>
      </c>
      <c r="BU10" s="358">
        <v>0</v>
      </c>
      <c r="BV10" s="356"/>
      <c r="MM10" s="8" t="s">
        <v>129</v>
      </c>
    </row>
    <row r="11" spans="1:358" s="8" customFormat="1" ht="93.75" customHeight="1" x14ac:dyDescent="0.2">
      <c r="A11" s="550"/>
      <c r="B11" s="641"/>
      <c r="C11" s="641"/>
      <c r="D11" s="646"/>
      <c r="E11" s="646"/>
      <c r="F11" s="677"/>
      <c r="G11" s="652"/>
      <c r="H11" s="669"/>
      <c r="I11" s="607"/>
      <c r="J11" s="607"/>
      <c r="K11" s="607"/>
      <c r="L11" s="607"/>
      <c r="M11" s="684"/>
      <c r="N11" s="687"/>
      <c r="O11" s="669"/>
      <c r="P11" s="607"/>
      <c r="Q11" s="607"/>
      <c r="R11" s="607"/>
      <c r="S11" s="607"/>
      <c r="T11" s="607"/>
      <c r="U11" s="607"/>
      <c r="V11" s="607"/>
      <c r="W11" s="607"/>
      <c r="X11" s="607"/>
      <c r="Y11" s="607"/>
      <c r="Z11" s="607"/>
      <c r="AA11" s="607"/>
      <c r="AB11" s="607"/>
      <c r="AC11" s="607"/>
      <c r="AD11" s="607"/>
      <c r="AE11" s="607"/>
      <c r="AF11" s="607"/>
      <c r="AG11" s="607"/>
      <c r="AH11" s="609"/>
      <c r="AI11" s="695"/>
      <c r="AJ11" s="692"/>
      <c r="AK11" s="593"/>
      <c r="AL11" s="50" t="s">
        <v>172</v>
      </c>
      <c r="AM11" s="51" t="s">
        <v>71</v>
      </c>
      <c r="AN11" s="152">
        <f t="shared" si="0"/>
        <v>15</v>
      </c>
      <c r="AO11" s="51" t="s">
        <v>84</v>
      </c>
      <c r="AP11" s="152">
        <f t="shared" si="1"/>
        <v>15</v>
      </c>
      <c r="AQ11" s="51" t="s">
        <v>72</v>
      </c>
      <c r="AR11" s="152">
        <f t="shared" si="2"/>
        <v>15</v>
      </c>
      <c r="AS11" s="51" t="s">
        <v>73</v>
      </c>
      <c r="AT11" s="152">
        <f t="shared" si="3"/>
        <v>15</v>
      </c>
      <c r="AU11" s="51" t="s">
        <v>74</v>
      </c>
      <c r="AV11" s="152">
        <f t="shared" si="4"/>
        <v>15</v>
      </c>
      <c r="AW11" s="51" t="s">
        <v>76</v>
      </c>
      <c r="AX11" s="152">
        <f t="shared" si="5"/>
        <v>10</v>
      </c>
      <c r="AY11" s="52" t="s">
        <v>75</v>
      </c>
      <c r="AZ11" s="152">
        <f t="shared" si="6"/>
        <v>15</v>
      </c>
      <c r="BA11" s="163" t="str">
        <f t="shared" si="7"/>
        <v>Fuerte</v>
      </c>
      <c r="BB11" s="164">
        <f t="shared" si="8"/>
        <v>100</v>
      </c>
      <c r="BC11" s="57" t="s">
        <v>54</v>
      </c>
      <c r="BD11" s="175" t="str">
        <f t="shared" si="9"/>
        <v>Fuerte</v>
      </c>
      <c r="BE11" s="182" t="str">
        <f t="shared" si="10"/>
        <v>Fuerte</v>
      </c>
      <c r="BF11" s="183">
        <f t="shared" si="11"/>
        <v>2</v>
      </c>
      <c r="BG11" s="698"/>
      <c r="BH11" s="470"/>
      <c r="BI11" s="701"/>
      <c r="BJ11" s="470"/>
      <c r="BK11" s="581"/>
      <c r="BL11" s="584"/>
      <c r="BM11" s="587"/>
      <c r="BN11" s="273"/>
      <c r="BO11" s="571"/>
      <c r="BP11" s="267" t="s">
        <v>162</v>
      </c>
      <c r="BQ11" s="268" t="s">
        <v>171</v>
      </c>
      <c r="BR11" s="358">
        <v>0</v>
      </c>
      <c r="BS11" s="358">
        <v>0</v>
      </c>
      <c r="BT11" s="358">
        <v>0</v>
      </c>
      <c r="BU11" s="358">
        <v>0</v>
      </c>
      <c r="BV11" s="356"/>
    </row>
    <row r="12" spans="1:358" s="8" customFormat="1" ht="134.25" customHeight="1" x14ac:dyDescent="0.2">
      <c r="A12" s="550">
        <v>2</v>
      </c>
      <c r="B12" s="641"/>
      <c r="C12" s="641"/>
      <c r="D12" s="123" t="s">
        <v>173</v>
      </c>
      <c r="E12" s="636" t="s">
        <v>174</v>
      </c>
      <c r="F12" s="649" t="s">
        <v>158</v>
      </c>
      <c r="G12" s="681" t="s">
        <v>175</v>
      </c>
      <c r="H12" s="658"/>
      <c r="I12" s="606"/>
      <c r="J12" s="606"/>
      <c r="K12" s="606" t="s">
        <v>61</v>
      </c>
      <c r="L12" s="606"/>
      <c r="M12" s="665">
        <f>IF(L12="X",5,IF(K12="X",4,IF(J12="X",3,IF(I12="X",2,IF(H12="X",1,"0")))))</f>
        <v>4</v>
      </c>
      <c r="N12" s="667" t="str">
        <f>IF(M12=1,"RARA VEZ",IF(M12=2,"IMPROBABLE",IF(M12=3,"POSIBLE",IF(M12=4,"PROBABLE",IF(M12=5,"CASI SIEMPRE","")))))</f>
        <v>PROBABLE</v>
      </c>
      <c r="O12" s="658" t="s">
        <v>61</v>
      </c>
      <c r="P12" s="606" t="s">
        <v>61</v>
      </c>
      <c r="Q12" s="606" t="s">
        <v>61</v>
      </c>
      <c r="R12" s="606" t="s">
        <v>61</v>
      </c>
      <c r="S12" s="606" t="s">
        <v>61</v>
      </c>
      <c r="T12" s="606"/>
      <c r="U12" s="606"/>
      <c r="V12" s="606" t="s">
        <v>61</v>
      </c>
      <c r="W12" s="606"/>
      <c r="X12" s="606" t="s">
        <v>61</v>
      </c>
      <c r="Y12" s="606" t="s">
        <v>61</v>
      </c>
      <c r="Z12" s="606" t="s">
        <v>61</v>
      </c>
      <c r="AA12" s="606" t="s">
        <v>61</v>
      </c>
      <c r="AB12" s="606" t="s">
        <v>61</v>
      </c>
      <c r="AC12" s="606"/>
      <c r="AD12" s="606"/>
      <c r="AE12" s="606"/>
      <c r="AF12" s="606"/>
      <c r="AG12" s="606"/>
      <c r="AH12" s="608">
        <f>COUNTIF(O12:AG12,"X")</f>
        <v>11</v>
      </c>
      <c r="AI12" s="678" t="str">
        <f>IF(AH12=0,"",(IF(AH12&gt;11,"CATASTRÓFICO",IF(AH12&lt;=5,"MODERADO",IF(12&gt;=AH12&gt;5,"MAYOR","")))))</f>
        <v>MAYOR</v>
      </c>
      <c r="AJ12" s="569">
        <f>IF(AI12="CATASTRÓFICO",5*M12,IF(AI12="MAYOR",4*M12,IF(AI12="MODERADO",3*M12,0)))</f>
        <v>16</v>
      </c>
      <c r="AK12" s="589" t="str">
        <f t="shared" ref="AK12" si="12">IF(AJ12=0,"",IF(AJ12="MAYOR","EXTREMO",IF(AI12="CASI SIEMPRE","EXTREMO",IF(AI12="CATASTRÓFICO","EXTREMO",IF(AJ12="12M","EXTREMO",IF(AJ12=4,"ALTO",IF(AJ12=8,"ALTO",IF(AJ12=9,"ALTO",IF(AJ12=6,"MODERADO",IF(AJ12=3,"MODERADO",IF(AJ12=12,IF(AI12="MODERADO","ALTO","EXTREMO"),"EXTREMO")))))))))))</f>
        <v>EXTREMO</v>
      </c>
      <c r="AL12" s="264" t="s">
        <v>176</v>
      </c>
      <c r="AM12" s="61" t="s">
        <v>71</v>
      </c>
      <c r="AN12" s="153">
        <f t="shared" si="0"/>
        <v>15</v>
      </c>
      <c r="AO12" s="61" t="s">
        <v>84</v>
      </c>
      <c r="AP12" s="157">
        <f t="shared" si="1"/>
        <v>15</v>
      </c>
      <c r="AQ12" s="61" t="s">
        <v>72</v>
      </c>
      <c r="AR12" s="157">
        <f t="shared" si="2"/>
        <v>15</v>
      </c>
      <c r="AS12" s="61" t="s">
        <v>88</v>
      </c>
      <c r="AT12" s="157">
        <f t="shared" si="3"/>
        <v>10</v>
      </c>
      <c r="AU12" s="61" t="s">
        <v>74</v>
      </c>
      <c r="AV12" s="157">
        <f t="shared" si="4"/>
        <v>15</v>
      </c>
      <c r="AW12" s="61" t="s">
        <v>76</v>
      </c>
      <c r="AX12" s="157">
        <f t="shared" si="5"/>
        <v>10</v>
      </c>
      <c r="AY12" s="62" t="s">
        <v>75</v>
      </c>
      <c r="AZ12" s="153">
        <f t="shared" si="6"/>
        <v>15</v>
      </c>
      <c r="BA12" s="165" t="str">
        <f t="shared" si="7"/>
        <v>Moderado</v>
      </c>
      <c r="BB12" s="166">
        <f t="shared" si="8"/>
        <v>95</v>
      </c>
      <c r="BC12" s="61" t="s">
        <v>54</v>
      </c>
      <c r="BD12" s="176" t="str">
        <f t="shared" si="9"/>
        <v>Fuerte</v>
      </c>
      <c r="BE12" s="184" t="str">
        <f t="shared" si="10"/>
        <v>Fuerte</v>
      </c>
      <c r="BF12" s="185">
        <f t="shared" si="11"/>
        <v>2</v>
      </c>
      <c r="BG12" s="575">
        <f>IFERROR(ROUND(AVERAGE(BF12:BF13),0),0)</f>
        <v>2</v>
      </c>
      <c r="BH12" s="471">
        <f>IF(BI12="CASI SIEMPRE",5,IF(BI12="PROBABLE",4,IF(BI12="POSIBLE",3,IF(BI12="IMPROBABLE",2,IF(BI12="RARA VEZ",1,0)))))</f>
        <v>2</v>
      </c>
      <c r="BI12" s="451" t="str">
        <f>IF(BG12=2,IF(N12="CASI SIEMPRE","POSIBLE",IF(N12="PROBABLE","IMPROBABLE","RARA VEZ")),IF(BG12=1,IF(N12="CASI SEGURO","PROBABLE",IF(N12="PROBABLE","POSIBLE",IF(N12="POSIBLE","IMPROBABLE","RARA VEZ"))),IF(BG12=0,N12,0)))</f>
        <v>IMPROBABLE</v>
      </c>
      <c r="BJ12" s="471">
        <f>IF(BK12="CATASTRÓFICO",5,IF(BK12="MAYOR",4,IF(BK12="MODERADO",3,0)))</f>
        <v>4</v>
      </c>
      <c r="BK12" s="454" t="str">
        <f>AI12</f>
        <v>MAYOR</v>
      </c>
      <c r="BL12" s="572">
        <f>IF(BJ12*BH12=12,IF(BI12="PROBABLE","12A","12M"),BH12*BJ12)</f>
        <v>8</v>
      </c>
      <c r="BM12" s="453" t="str">
        <f>IF(BL12=0,"",IF(BI12="CASI SIEMPRE","EXTREMO",IF(BK12="CATASTRÓFICO","EXTREMO",IF(BL12="12M","EXTREMO",IF(BL12="12A","ALTO",IF(BL12=4,"ALTO",IF(BL12=8,"ALTO",IF(BL12=9,"ALTO",IF(BL12=6,"MODERADO",IF(BL12=3,"MODERADO","EXTREMO"))))))))))</f>
        <v>ALTO</v>
      </c>
      <c r="BN12" s="274"/>
      <c r="BO12" s="236" t="s">
        <v>177</v>
      </c>
      <c r="BP12" s="267" t="s">
        <v>162</v>
      </c>
      <c r="BQ12" s="268" t="s">
        <v>171</v>
      </c>
      <c r="BR12" s="338">
        <v>0</v>
      </c>
      <c r="BS12" s="338">
        <v>0</v>
      </c>
      <c r="BT12" s="338">
        <v>0</v>
      </c>
      <c r="BU12" s="358">
        <v>0</v>
      </c>
      <c r="BV12" s="356"/>
    </row>
    <row r="13" spans="1:358" s="8" customFormat="1" ht="72.75" customHeight="1" x14ac:dyDescent="0.2">
      <c r="A13" s="632"/>
      <c r="B13" s="641"/>
      <c r="C13" s="641"/>
      <c r="D13" s="66" t="s">
        <v>178</v>
      </c>
      <c r="E13" s="680"/>
      <c r="F13" s="677"/>
      <c r="G13" s="639"/>
      <c r="H13" s="669"/>
      <c r="I13" s="607"/>
      <c r="J13" s="607"/>
      <c r="K13" s="607"/>
      <c r="L13" s="607"/>
      <c r="M13" s="666" t="str">
        <f>IF(L13="X",5,IF(K13="X",4,IF(J13="X",3,IF(I13="X",2,IF(H13="X",1,"0")))))</f>
        <v>0</v>
      </c>
      <c r="N13" s="668"/>
      <c r="O13" s="669"/>
      <c r="P13" s="607"/>
      <c r="Q13" s="607"/>
      <c r="R13" s="607"/>
      <c r="S13" s="607"/>
      <c r="T13" s="607"/>
      <c r="U13" s="607"/>
      <c r="V13" s="607"/>
      <c r="W13" s="607"/>
      <c r="X13" s="607"/>
      <c r="Y13" s="607"/>
      <c r="Z13" s="607"/>
      <c r="AA13" s="607"/>
      <c r="AB13" s="607"/>
      <c r="AC13" s="607"/>
      <c r="AD13" s="607"/>
      <c r="AE13" s="607"/>
      <c r="AF13" s="607"/>
      <c r="AG13" s="607"/>
      <c r="AH13" s="609"/>
      <c r="AI13" s="679"/>
      <c r="AJ13" s="570"/>
      <c r="AK13" s="590"/>
      <c r="AL13" s="265" t="s">
        <v>179</v>
      </c>
      <c r="AM13" s="58" t="s">
        <v>71</v>
      </c>
      <c r="AN13" s="154">
        <f t="shared" ref="AN13:AN14" si="13">IF(ISBLANK(AM13),"",IF(AM13="Asignado",15,"0"))</f>
        <v>15</v>
      </c>
      <c r="AO13" s="58" t="s">
        <v>84</v>
      </c>
      <c r="AP13" s="158">
        <f t="shared" ref="AP13:AP14" si="14">IF(ISBLANK(AO13),"",IF(AO13="Adecuado",15,"0"))</f>
        <v>15</v>
      </c>
      <c r="AQ13" s="58" t="s">
        <v>72</v>
      </c>
      <c r="AR13" s="158">
        <f t="shared" ref="AR13:AR14" si="15">IF(ISBLANK(AQ13),"",IF(AQ13="Oportuna",15,"0"))</f>
        <v>15</v>
      </c>
      <c r="AS13" s="58" t="s">
        <v>73</v>
      </c>
      <c r="AT13" s="158">
        <f t="shared" ref="AT13:AT14" si="16">IF(ISBLANK(AS13),"",IF(AS13="Prevenir",15,IF(AS13="Detectar",10,"0")))</f>
        <v>15</v>
      </c>
      <c r="AU13" s="58" t="s">
        <v>74</v>
      </c>
      <c r="AV13" s="158">
        <f t="shared" ref="AV13:AV14" si="17">IF(ISBLANK(AU13),"",IF(AU13="Confiable",15,"0"))</f>
        <v>15</v>
      </c>
      <c r="AW13" s="58" t="s">
        <v>76</v>
      </c>
      <c r="AX13" s="158">
        <f t="shared" ref="AX13:AX14" si="18">IF(ISBLANK(AW13),"",IF(AW13="Completa",10,IF(AW13="Incompleta",5,"0")))</f>
        <v>10</v>
      </c>
      <c r="AY13" s="59" t="s">
        <v>75</v>
      </c>
      <c r="AZ13" s="154">
        <f t="shared" ref="AZ13:AZ14" si="19">IF(ISBLANK(AY13),"",IF(AY13="Se Investigan y Resuelven Oportunamente",15,"0"))</f>
        <v>15</v>
      </c>
      <c r="BA13" s="167" t="str">
        <f t="shared" ref="BA13:BA14" si="20">IF(BB13=0,"",IF(BB13&lt;86,"Débil",(IF(BB13&gt;=96,"Fuerte","Moderado"))))</f>
        <v>Fuerte</v>
      </c>
      <c r="BB13" s="168">
        <f t="shared" ref="BB13:BB14" si="21">SUM(AZ13,AX13,AV13,AT13,AR13,AP13,AN13)</f>
        <v>100</v>
      </c>
      <c r="BC13" s="58" t="s">
        <v>54</v>
      </c>
      <c r="BD13" s="177" t="str">
        <f t="shared" ref="BD13:BD14" si="22">IF(ISBLANK(BC13),"",(IF(BC13="El control no se ejecuta por parte del responsable","Débil",(IF(BC13="El control se ejecuta de manera consistente por parte del responsable","Fuerte","Moderado")))))</f>
        <v>Fuerte</v>
      </c>
      <c r="BE13" s="186" t="str">
        <f t="shared" ref="BE13:BE14" si="23">IF(BA13="","",(IF(BD13="Débil","Débil",IF(BD13="Moderado","Moderado",IF(BA13="Débil","Débil","Fuerte")))))</f>
        <v>Fuerte</v>
      </c>
      <c r="BF13" s="187">
        <f t="shared" ref="BF13:BF14" si="24">IF(BD13="","",(IF(BD13="Fuerte",2,IF(BD13="Moderado",1,0))))</f>
        <v>2</v>
      </c>
      <c r="BG13" s="576"/>
      <c r="BH13" s="470"/>
      <c r="BI13" s="446"/>
      <c r="BJ13" s="470"/>
      <c r="BK13" s="455"/>
      <c r="BL13" s="573"/>
      <c r="BM13" s="450"/>
      <c r="BN13" s="275"/>
      <c r="BO13" s="236" t="s">
        <v>180</v>
      </c>
      <c r="BP13" s="267" t="s">
        <v>162</v>
      </c>
      <c r="BQ13" s="268" t="s">
        <v>181</v>
      </c>
      <c r="BR13" s="338">
        <v>0</v>
      </c>
      <c r="BS13" s="338">
        <v>0</v>
      </c>
      <c r="BT13" s="338">
        <v>0</v>
      </c>
      <c r="BU13" s="358">
        <v>0</v>
      </c>
      <c r="BV13" s="356"/>
    </row>
    <row r="14" spans="1:358" s="8" customFormat="1" ht="120" customHeight="1" x14ac:dyDescent="0.2">
      <c r="A14" s="633">
        <v>3</v>
      </c>
      <c r="B14" s="641"/>
      <c r="C14" s="641"/>
      <c r="D14" s="124" t="s">
        <v>182</v>
      </c>
      <c r="E14" s="648" t="s">
        <v>183</v>
      </c>
      <c r="F14" s="649" t="s">
        <v>158</v>
      </c>
      <c r="G14" s="629" t="s">
        <v>184</v>
      </c>
      <c r="H14" s="658"/>
      <c r="I14" s="606"/>
      <c r="J14" s="606"/>
      <c r="K14" s="606" t="s">
        <v>61</v>
      </c>
      <c r="L14" s="606"/>
      <c r="M14" s="665">
        <f>IF(L14="X",5,IF(K14="X",4,IF(J14="X",3,IF(I14="X",2,IF(H14="X",1,"0")))))</f>
        <v>4</v>
      </c>
      <c r="N14" s="667" t="str">
        <f>IF(M14=1,"RARA VEZ",IF(M14=2,"IMPROBABLE",IF(M14=3,"POSIBLE",IF(M14=4,"PROBABLE",IF(M14=5,"CASI SIEMPRE","")))))</f>
        <v>PROBABLE</v>
      </c>
      <c r="O14" s="658" t="s">
        <v>61</v>
      </c>
      <c r="P14" s="606" t="s">
        <v>61</v>
      </c>
      <c r="Q14" s="606" t="s">
        <v>61</v>
      </c>
      <c r="R14" s="606" t="s">
        <v>61</v>
      </c>
      <c r="S14" s="606" t="s">
        <v>61</v>
      </c>
      <c r="T14" s="606" t="s">
        <v>61</v>
      </c>
      <c r="U14" s="606" t="s">
        <v>61</v>
      </c>
      <c r="V14" s="606" t="s">
        <v>61</v>
      </c>
      <c r="W14" s="606"/>
      <c r="X14" s="606" t="s">
        <v>61</v>
      </c>
      <c r="Y14" s="606" t="s">
        <v>61</v>
      </c>
      <c r="Z14" s="606" t="s">
        <v>61</v>
      </c>
      <c r="AA14" s="606" t="s">
        <v>61</v>
      </c>
      <c r="AB14" s="606" t="s">
        <v>61</v>
      </c>
      <c r="AC14" s="606"/>
      <c r="AD14" s="606"/>
      <c r="AE14" s="606"/>
      <c r="AF14" s="606"/>
      <c r="AG14" s="606"/>
      <c r="AH14" s="608">
        <f>COUNTIF(O14:AG14,"X")</f>
        <v>13</v>
      </c>
      <c r="AI14" s="678" t="str">
        <f>IF(AH14=0,"",(IF(AH14&gt;11,"CATASTRÓFICO",IF(AH14&lt;=5,"MODERADO",IF(12&gt;=AH14&gt;5,"MAYOR","")))))</f>
        <v>CATASTRÓFICO</v>
      </c>
      <c r="AJ14" s="569">
        <f>IF(AI14="CATASTRÓFICO",5*M14,IF(AI14="MAYOR",4*M14,IF(AI14="MODERADO",3*M14,0)))</f>
        <v>20</v>
      </c>
      <c r="AK14" s="589" t="str">
        <f t="shared" ref="AK14" si="25">IF(AJ14=0,"",IF(AJ14="MAYOR","EXTREMO",IF(AI14="CASI SIEMPRE","EXTREMO",IF(AI14="CATASTRÓFICO","EXTREMO",IF(AJ14="12M","EXTREMO",IF(AJ14=4,"ALTO",IF(AJ14=8,"ALTO",IF(AJ14=9,"ALTO",IF(AJ14=6,"MODERADO",IF(AJ14=3,"MODERADO",IF(AJ14=12,IF(AI14="MODERADO","ALTO","EXTREMO"),"EXTREMO")))))))))))</f>
        <v>EXTREMO</v>
      </c>
      <c r="AL14" s="264" t="s">
        <v>185</v>
      </c>
      <c r="AM14" s="61" t="s">
        <v>71</v>
      </c>
      <c r="AN14" s="153">
        <f t="shared" si="13"/>
        <v>15</v>
      </c>
      <c r="AO14" s="61" t="s">
        <v>84</v>
      </c>
      <c r="AP14" s="157">
        <f t="shared" si="14"/>
        <v>15</v>
      </c>
      <c r="AQ14" s="61" t="s">
        <v>72</v>
      </c>
      <c r="AR14" s="157">
        <f t="shared" si="15"/>
        <v>15</v>
      </c>
      <c r="AS14" s="61" t="s">
        <v>73</v>
      </c>
      <c r="AT14" s="157">
        <f t="shared" si="16"/>
        <v>15</v>
      </c>
      <c r="AU14" s="61" t="s">
        <v>74</v>
      </c>
      <c r="AV14" s="157">
        <f t="shared" si="17"/>
        <v>15</v>
      </c>
      <c r="AW14" s="61" t="s">
        <v>76</v>
      </c>
      <c r="AX14" s="157">
        <f t="shared" si="18"/>
        <v>10</v>
      </c>
      <c r="AY14" s="62" t="s">
        <v>75</v>
      </c>
      <c r="AZ14" s="153">
        <f t="shared" si="19"/>
        <v>15</v>
      </c>
      <c r="BA14" s="165" t="str">
        <f t="shared" si="20"/>
        <v>Fuerte</v>
      </c>
      <c r="BB14" s="166">
        <f t="shared" si="21"/>
        <v>100</v>
      </c>
      <c r="BC14" s="61" t="s">
        <v>54</v>
      </c>
      <c r="BD14" s="176" t="str">
        <f t="shared" si="22"/>
        <v>Fuerte</v>
      </c>
      <c r="BE14" s="184" t="str">
        <f t="shared" si="23"/>
        <v>Fuerte</v>
      </c>
      <c r="BF14" s="185">
        <f t="shared" si="24"/>
        <v>2</v>
      </c>
      <c r="BG14" s="575">
        <f>IFERROR(ROUND(AVERAGE(BF14:BF15),0),0)</f>
        <v>2</v>
      </c>
      <c r="BH14" s="471">
        <f>IF(BI14="CASI SIEMPRE",5,IF(BI14="PROBABLE",4,IF(BI14="POSIBLE",3,IF(BI14="IMPROBABLE",2,IF(BI14="RARA VEZ",1,0)))))</f>
        <v>2</v>
      </c>
      <c r="BI14" s="451" t="str">
        <f>IF(BG14=2,IF(N14="CASI SIEMPRE","POSIBLE",IF(N14="PROBABLE","IMPROBABLE","RARA VEZ")),IF(BG14=1,IF(N14="CASI SEGURO","PROBABLE",IF(N14="PROBABLE","POSIBLE",IF(N14="POSIBLE","IMPROBABLE","RARA VEZ"))),IF(BG14=0,N14,0)))</f>
        <v>IMPROBABLE</v>
      </c>
      <c r="BJ14" s="471">
        <f>IF(BK14="CATASTRÓFICO",5,IF(BK14="MAYOR",4,IF(BK14="MODERADO",3,0)))</f>
        <v>5</v>
      </c>
      <c r="BK14" s="454" t="str">
        <f>AI14</f>
        <v>CATASTRÓFICO</v>
      </c>
      <c r="BL14" s="572">
        <f>IF(BJ14*BH14=12,IF(BI14="PROBABLE","12A","12M"),BH14*BJ14)</f>
        <v>10</v>
      </c>
      <c r="BM14" s="453" t="str">
        <f>IF(BL14=0,"",IF(BI14="CASI SIEMPRE","EXTREMO",IF(BK14="CATASTRÓFICO","EXTREMO",IF(BL14="12M","EXTREMO",IF(BL14="12A","ALTO",IF(BL14=4,"ALTO",IF(BL14=8,"ALTO",IF(BL14=9,"ALTO",IF(BL14=6,"MODERADO",IF(BL14=3,"MODERADO","EXTREMO"))))))))))</f>
        <v>EXTREMO</v>
      </c>
      <c r="BN14" s="274"/>
      <c r="BO14" s="236" t="s">
        <v>186</v>
      </c>
      <c r="BP14" s="267" t="s">
        <v>162</v>
      </c>
      <c r="BQ14" s="268">
        <v>45051</v>
      </c>
      <c r="BR14" s="338">
        <v>0</v>
      </c>
      <c r="BS14" s="338">
        <v>0</v>
      </c>
      <c r="BT14" s="338">
        <v>0</v>
      </c>
      <c r="BU14" s="358">
        <v>0</v>
      </c>
      <c r="BV14" s="338"/>
    </row>
    <row r="15" spans="1:358" s="8" customFormat="1" ht="75" x14ac:dyDescent="0.2">
      <c r="A15" s="632"/>
      <c r="B15" s="641"/>
      <c r="C15" s="641"/>
      <c r="D15" s="124" t="s">
        <v>187</v>
      </c>
      <c r="E15" s="637"/>
      <c r="F15" s="638"/>
      <c r="G15" s="639"/>
      <c r="H15" s="669"/>
      <c r="I15" s="607"/>
      <c r="J15" s="607"/>
      <c r="K15" s="607"/>
      <c r="L15" s="607"/>
      <c r="M15" s="666" t="str">
        <f>IF(L15="X",5,IF(K15="X",4,IF(J15="X",3,IF(I15="X",2,IF(H15="X",1,"0")))))</f>
        <v>0</v>
      </c>
      <c r="N15" s="668"/>
      <c r="O15" s="669"/>
      <c r="P15" s="607"/>
      <c r="Q15" s="607"/>
      <c r="R15" s="607"/>
      <c r="S15" s="607"/>
      <c r="T15" s="607"/>
      <c r="U15" s="607"/>
      <c r="V15" s="607"/>
      <c r="W15" s="607"/>
      <c r="X15" s="607"/>
      <c r="Y15" s="607"/>
      <c r="Z15" s="607"/>
      <c r="AA15" s="607"/>
      <c r="AB15" s="607"/>
      <c r="AC15" s="607"/>
      <c r="AD15" s="607"/>
      <c r="AE15" s="607"/>
      <c r="AF15" s="607"/>
      <c r="AG15" s="607"/>
      <c r="AH15" s="609"/>
      <c r="AI15" s="679"/>
      <c r="AJ15" s="570"/>
      <c r="AK15" s="590"/>
      <c r="AL15" s="265" t="s">
        <v>188</v>
      </c>
      <c r="AM15" s="58" t="s">
        <v>71</v>
      </c>
      <c r="AN15" s="154">
        <f t="shared" ref="AN15" si="26">IF(ISBLANK(AM15),"",IF(AM15="Asignado",15,"0"))</f>
        <v>15</v>
      </c>
      <c r="AO15" s="58" t="s">
        <v>84</v>
      </c>
      <c r="AP15" s="158">
        <f t="shared" ref="AP15" si="27">IF(ISBLANK(AO15),"",IF(AO15="Adecuado",15,"0"))</f>
        <v>15</v>
      </c>
      <c r="AQ15" s="58" t="s">
        <v>72</v>
      </c>
      <c r="AR15" s="158">
        <f t="shared" ref="AR15" si="28">IF(ISBLANK(AQ15),"",IF(AQ15="Oportuna",15,"0"))</f>
        <v>15</v>
      </c>
      <c r="AS15" s="58" t="s">
        <v>73</v>
      </c>
      <c r="AT15" s="158">
        <f t="shared" ref="AT15" si="29">IF(ISBLANK(AS15),"",IF(AS15="Prevenir",15,IF(AS15="Detectar",10,"0")))</f>
        <v>15</v>
      </c>
      <c r="AU15" s="58" t="s">
        <v>74</v>
      </c>
      <c r="AV15" s="158">
        <f t="shared" ref="AV15" si="30">IF(ISBLANK(AU15),"",IF(AU15="Confiable",15,"0"))</f>
        <v>15</v>
      </c>
      <c r="AW15" s="58" t="s">
        <v>76</v>
      </c>
      <c r="AX15" s="158">
        <f t="shared" ref="AX15" si="31">IF(ISBLANK(AW15),"",IF(AW15="Completa",10,IF(AW15="Incompleta",5,"0")))</f>
        <v>10</v>
      </c>
      <c r="AY15" s="59" t="s">
        <v>75</v>
      </c>
      <c r="AZ15" s="154">
        <f t="shared" ref="AZ15" si="32">IF(ISBLANK(AY15),"",IF(AY15="Se Investigan y Resuelven Oportunamente",15,"0"))</f>
        <v>15</v>
      </c>
      <c r="BA15" s="167" t="str">
        <f t="shared" ref="BA15" si="33">IF(BB15=0,"",IF(BB15&lt;86,"Débil",(IF(BB15&gt;=96,"Fuerte","Moderado"))))</f>
        <v>Fuerte</v>
      </c>
      <c r="BB15" s="168">
        <f t="shared" ref="BB15" si="34">SUM(AZ15,AX15,AV15,AT15,AR15,AP15,AN15)</f>
        <v>100</v>
      </c>
      <c r="BC15" s="58" t="s">
        <v>54</v>
      </c>
      <c r="BD15" s="177" t="str">
        <f t="shared" ref="BD15" si="35">IF(ISBLANK(BC15),"",(IF(BC15="El control no se ejecuta por parte del responsable","Débil",(IF(BC15="El control se ejecuta de manera consistente por parte del responsable","Fuerte","Moderado")))))</f>
        <v>Fuerte</v>
      </c>
      <c r="BE15" s="186" t="str">
        <f t="shared" ref="BE15" si="36">IF(BA15="","",(IF(BD15="Débil","Débil",IF(BD15="Moderado","Moderado",IF(BA15="Débil","Débil","Fuerte")))))</f>
        <v>Fuerte</v>
      </c>
      <c r="BF15" s="187">
        <f t="shared" ref="BF15" si="37">IF(BD15="","",(IF(BD15="Fuerte",2,IF(BD15="Moderado",1,0))))</f>
        <v>2</v>
      </c>
      <c r="BG15" s="576"/>
      <c r="BH15" s="470"/>
      <c r="BI15" s="446"/>
      <c r="BJ15" s="470"/>
      <c r="BK15" s="601"/>
      <c r="BL15" s="573"/>
      <c r="BM15" s="450"/>
      <c r="BN15" s="275"/>
      <c r="BO15" s="236" t="s">
        <v>189</v>
      </c>
      <c r="BP15" s="267" t="s">
        <v>162</v>
      </c>
      <c r="BQ15" s="268" t="s">
        <v>181</v>
      </c>
      <c r="BR15" s="338">
        <v>0</v>
      </c>
      <c r="BS15" s="338">
        <v>0</v>
      </c>
      <c r="BT15" s="338">
        <v>0</v>
      </c>
      <c r="BU15" s="358">
        <v>0</v>
      </c>
      <c r="BV15" s="338"/>
    </row>
    <row r="16" spans="1:358" s="8" customFormat="1" ht="72.75" customHeight="1" x14ac:dyDescent="0.2">
      <c r="A16" s="633">
        <v>4</v>
      </c>
      <c r="B16" s="641"/>
      <c r="C16" s="641"/>
      <c r="D16" s="123" t="s">
        <v>190</v>
      </c>
      <c r="E16" s="636" t="s">
        <v>191</v>
      </c>
      <c r="F16" s="627" t="s">
        <v>158</v>
      </c>
      <c r="G16" s="629" t="s">
        <v>192</v>
      </c>
      <c r="H16" s="658"/>
      <c r="I16" s="606"/>
      <c r="J16" s="606"/>
      <c r="K16" s="606" t="s">
        <v>61</v>
      </c>
      <c r="L16" s="659"/>
      <c r="M16" s="661">
        <f>IF(L16="X",5,IF(K16="X",4,IF(J16="X",3,IF(I16="X",2,IF(H16="X",1,"0")))))</f>
        <v>4</v>
      </c>
      <c r="N16" s="653" t="str">
        <f>IF(M16=1,"RARA VEZ",IF(M16=2,"IMPROBABLE",IF(M16=3,"POSIBLE",IF(M16=4,"PROBABLE",IF(M16=5,"CASI SIEMPRE","")))))</f>
        <v>PROBABLE</v>
      </c>
      <c r="O16" s="655" t="s">
        <v>61</v>
      </c>
      <c r="P16" s="604" t="s">
        <v>61</v>
      </c>
      <c r="Q16" s="604" t="s">
        <v>61</v>
      </c>
      <c r="R16" s="604" t="s">
        <v>61</v>
      </c>
      <c r="S16" s="604" t="s">
        <v>61</v>
      </c>
      <c r="T16" s="604"/>
      <c r="U16" s="604" t="s">
        <v>61</v>
      </c>
      <c r="V16" s="604" t="s">
        <v>61</v>
      </c>
      <c r="W16" s="604"/>
      <c r="X16" s="604" t="s">
        <v>61</v>
      </c>
      <c r="Y16" s="604" t="s">
        <v>61</v>
      </c>
      <c r="Z16" s="604" t="s">
        <v>61</v>
      </c>
      <c r="AA16" s="604" t="s">
        <v>61</v>
      </c>
      <c r="AB16" s="604" t="s">
        <v>61</v>
      </c>
      <c r="AC16" s="604"/>
      <c r="AD16" s="604"/>
      <c r="AE16" s="604"/>
      <c r="AF16" s="604"/>
      <c r="AG16" s="604"/>
      <c r="AH16" s="608">
        <f>COUNTIF(O16:AG16,"X")</f>
        <v>12</v>
      </c>
      <c r="AI16" s="614" t="str">
        <f>IF(AH16=0,"",(IF(AH16&gt;11,"CATASTRÓFICO",IF(AH16&lt;=5,"MODERADO",IF(12&gt;=AH16&gt;5,"MAYOR","")))))</f>
        <v>CATASTRÓFICO</v>
      </c>
      <c r="AJ16" s="623">
        <f>IF(AI16="CATASTRÓFICO",5*M16,IF(AI16="MAYOR",4*M16,IF(AI16="MODERADO",3*M16,0)))</f>
        <v>20</v>
      </c>
      <c r="AK16" s="589" t="str">
        <f t="shared" ref="AK16" si="38">IF(AJ16=0,"",IF(AJ16="MAYOR","EXTREMO",IF(AI16="CASI SIEMPRE","EXTREMO",IF(AI16="CATASTRÓFICO","EXTREMO",IF(AJ16="12M","EXTREMO",IF(AJ16=4,"ALTO",IF(AJ16=8,"ALTO",IF(AJ16=9,"ALTO",IF(AJ16=6,"MODERADO",IF(AJ16=3,"MODERADO",IF(AJ16=12,IF(AI16="MODERADO","ALTO","EXTREMO"),"EXTREMO")))))))))))</f>
        <v>EXTREMO</v>
      </c>
      <c r="AL16" s="60" t="s">
        <v>193</v>
      </c>
      <c r="AM16" s="45" t="s">
        <v>71</v>
      </c>
      <c r="AN16" s="155">
        <f t="shared" si="0"/>
        <v>15</v>
      </c>
      <c r="AO16" s="45" t="s">
        <v>84</v>
      </c>
      <c r="AP16" s="159">
        <f t="shared" si="1"/>
        <v>15</v>
      </c>
      <c r="AQ16" s="45" t="s">
        <v>72</v>
      </c>
      <c r="AR16" s="159">
        <f t="shared" si="2"/>
        <v>15</v>
      </c>
      <c r="AS16" s="45" t="s">
        <v>73</v>
      </c>
      <c r="AT16" s="159">
        <f t="shared" si="3"/>
        <v>15</v>
      </c>
      <c r="AU16" s="45" t="s">
        <v>74</v>
      </c>
      <c r="AV16" s="159">
        <f t="shared" si="4"/>
        <v>15</v>
      </c>
      <c r="AW16" s="45" t="s">
        <v>76</v>
      </c>
      <c r="AX16" s="159">
        <f t="shared" si="5"/>
        <v>10</v>
      </c>
      <c r="AY16" s="46" t="s">
        <v>75</v>
      </c>
      <c r="AZ16" s="155">
        <f t="shared" si="6"/>
        <v>15</v>
      </c>
      <c r="BA16" s="169" t="str">
        <f t="shared" si="7"/>
        <v>Fuerte</v>
      </c>
      <c r="BB16" s="170">
        <f t="shared" si="8"/>
        <v>100</v>
      </c>
      <c r="BC16" s="45" t="s">
        <v>54</v>
      </c>
      <c r="BD16" s="178" t="str">
        <f t="shared" si="9"/>
        <v>Fuerte</v>
      </c>
      <c r="BE16" s="188" t="str">
        <f t="shared" si="10"/>
        <v>Fuerte</v>
      </c>
      <c r="BF16" s="189">
        <f t="shared" si="11"/>
        <v>2</v>
      </c>
      <c r="BG16" s="575">
        <f>IFERROR(ROUND(AVERAGE(BF16:BF17),0),0)</f>
        <v>2</v>
      </c>
      <c r="BH16" s="471">
        <f>IF(BI16="CASI SIEMPRE",5,IF(BI16="PROBABLE",4,IF(BI16="POSIBLE",3,IF(BI16="IMPROBABLE",2,IF(BI16="RARA VEZ",1,0)))))</f>
        <v>2</v>
      </c>
      <c r="BI16" s="451" t="str">
        <f>IF(BG16=2,IF(N16="CASI SIEMPRE","POSIBLE",IF(N16="PROBABLE","IMPROBABLE","RARA VEZ")),IF(BG16=1,IF(N16="CASI SEGURO","PROBABLE",IF(N16="PROBABLE","POSIBLE",IF(N16="POSIBLE","IMPROBABLE","RARA VEZ"))),IF(BG16=0,N16,0)))</f>
        <v>IMPROBABLE</v>
      </c>
      <c r="BJ16" s="471">
        <f>IF(BK16="CATASTRÓFICO",5,IF(BK16="MAYOR",4,IF(BK16="MODERADO",3,0)))</f>
        <v>5</v>
      </c>
      <c r="BK16" s="602" t="str">
        <f>AI16</f>
        <v>CATASTRÓFICO</v>
      </c>
      <c r="BL16" s="572">
        <f>IF(BJ16*BH16=12,IF(BI16="PROBABLE","12A","12M"),BH16*BJ16)</f>
        <v>10</v>
      </c>
      <c r="BM16" s="453" t="str">
        <f>IF(BL16=0,"",IF(BI16="CASI SIEMPRE","EXTREMO",IF(BK16="CATASTRÓFICO","EXTREMO",IF(BL16="12M","EXTREMO",IF(BL16="12A","ALTO",IF(BL16=4,"ALTO",IF(BL16=8,"ALTO",IF(BL16=9,"ALTO",IF(BL16=6,"MODERADO",IF(BL16=3,"MODERADO","EXTREMO"))))))))))</f>
        <v>EXTREMO</v>
      </c>
      <c r="BN16" s="276"/>
      <c r="BO16" s="236" t="s">
        <v>194</v>
      </c>
      <c r="BP16" s="267" t="s">
        <v>162</v>
      </c>
      <c r="BQ16" s="268" t="s">
        <v>195</v>
      </c>
      <c r="BR16" s="338">
        <v>0</v>
      </c>
      <c r="BS16" s="338">
        <v>0</v>
      </c>
      <c r="BT16" s="338">
        <v>0</v>
      </c>
      <c r="BU16" s="358">
        <v>0</v>
      </c>
      <c r="BV16" s="338"/>
    </row>
    <row r="17" spans="1:74" s="8" customFormat="1" ht="72.75" customHeight="1" x14ac:dyDescent="0.2">
      <c r="A17" s="550"/>
      <c r="B17" s="641"/>
      <c r="C17" s="641"/>
      <c r="D17" s="66" t="s">
        <v>196</v>
      </c>
      <c r="E17" s="637"/>
      <c r="F17" s="638"/>
      <c r="G17" s="639"/>
      <c r="H17" s="670"/>
      <c r="I17" s="610"/>
      <c r="J17" s="610"/>
      <c r="K17" s="610"/>
      <c r="L17" s="663"/>
      <c r="M17" s="664"/>
      <c r="N17" s="657"/>
      <c r="O17" s="670"/>
      <c r="P17" s="610"/>
      <c r="Q17" s="610"/>
      <c r="R17" s="610"/>
      <c r="S17" s="610"/>
      <c r="T17" s="610"/>
      <c r="U17" s="610"/>
      <c r="V17" s="610"/>
      <c r="W17" s="610"/>
      <c r="X17" s="610"/>
      <c r="Y17" s="610"/>
      <c r="Z17" s="610"/>
      <c r="AA17" s="610"/>
      <c r="AB17" s="610"/>
      <c r="AC17" s="610"/>
      <c r="AD17" s="610"/>
      <c r="AE17" s="610"/>
      <c r="AF17" s="610"/>
      <c r="AG17" s="610"/>
      <c r="AH17" s="621"/>
      <c r="AI17" s="622"/>
      <c r="AJ17" s="624"/>
      <c r="AK17" s="620"/>
      <c r="AL17" s="14" t="s">
        <v>197</v>
      </c>
      <c r="AM17" s="48" t="s">
        <v>71</v>
      </c>
      <c r="AN17" s="156">
        <f t="shared" si="0"/>
        <v>15</v>
      </c>
      <c r="AO17" s="48" t="s">
        <v>84</v>
      </c>
      <c r="AP17" s="160">
        <f t="shared" si="1"/>
        <v>15</v>
      </c>
      <c r="AQ17" s="48" t="s">
        <v>72</v>
      </c>
      <c r="AR17" s="160">
        <f t="shared" si="2"/>
        <v>15</v>
      </c>
      <c r="AS17" s="48" t="s">
        <v>73</v>
      </c>
      <c r="AT17" s="160">
        <f t="shared" si="3"/>
        <v>15</v>
      </c>
      <c r="AU17" s="48" t="s">
        <v>74</v>
      </c>
      <c r="AV17" s="160">
        <f t="shared" si="4"/>
        <v>15</v>
      </c>
      <c r="AW17" s="48" t="s">
        <v>76</v>
      </c>
      <c r="AX17" s="160">
        <f t="shared" si="5"/>
        <v>10</v>
      </c>
      <c r="AY17" s="49" t="s">
        <v>75</v>
      </c>
      <c r="AZ17" s="156">
        <f t="shared" si="6"/>
        <v>15</v>
      </c>
      <c r="BA17" s="171" t="str">
        <f t="shared" si="7"/>
        <v>Fuerte</v>
      </c>
      <c r="BB17" s="172">
        <f t="shared" si="8"/>
        <v>100</v>
      </c>
      <c r="BC17" s="48" t="s">
        <v>54</v>
      </c>
      <c r="BD17" s="179" t="str">
        <f t="shared" si="9"/>
        <v>Fuerte</v>
      </c>
      <c r="BE17" s="190" t="str">
        <f t="shared" si="10"/>
        <v>Fuerte</v>
      </c>
      <c r="BF17" s="191">
        <f t="shared" si="11"/>
        <v>2</v>
      </c>
      <c r="BG17" s="577"/>
      <c r="BH17" s="598"/>
      <c r="BI17" s="578"/>
      <c r="BJ17" s="598"/>
      <c r="BK17" s="601"/>
      <c r="BL17" s="573"/>
      <c r="BM17" s="574"/>
      <c r="BN17" s="277"/>
      <c r="BO17" s="236" t="s">
        <v>198</v>
      </c>
      <c r="BP17" s="267" t="s">
        <v>162</v>
      </c>
      <c r="BQ17" s="269" t="s">
        <v>199</v>
      </c>
      <c r="BR17" s="338">
        <v>0</v>
      </c>
      <c r="BS17" s="338">
        <v>0</v>
      </c>
      <c r="BT17" s="338">
        <v>0</v>
      </c>
      <c r="BU17" s="358">
        <v>0</v>
      </c>
      <c r="BV17" s="338"/>
    </row>
    <row r="18" spans="1:74" s="8" customFormat="1" ht="72.75" customHeight="1" x14ac:dyDescent="0.2">
      <c r="A18" s="634">
        <v>5</v>
      </c>
      <c r="B18" s="493"/>
      <c r="C18" s="641"/>
      <c r="D18" s="125" t="s">
        <v>200</v>
      </c>
      <c r="E18" s="643" t="s">
        <v>201</v>
      </c>
      <c r="F18" s="627" t="s">
        <v>158</v>
      </c>
      <c r="G18" s="629" t="s">
        <v>192</v>
      </c>
      <c r="H18" s="658"/>
      <c r="I18" s="606"/>
      <c r="J18" s="606"/>
      <c r="K18" s="606"/>
      <c r="L18" s="659" t="s">
        <v>61</v>
      </c>
      <c r="M18" s="661">
        <f>IF(L18="X",5,IF(K18="X",4,IF(J18="X",3,IF(I18="X",2,IF(H18="X",1,"0")))))</f>
        <v>5</v>
      </c>
      <c r="N18" s="653" t="str">
        <f>IF(M18=1,"RARA VEZ",IF(M18=2,"IMPROBABLE",IF(M18=3,"POSIBLE",IF(M18=4,"PROBABLE",IF(M18=5,"CASI SIEMPRE","")))))</f>
        <v>CASI SIEMPRE</v>
      </c>
      <c r="O18" s="655" t="s">
        <v>61</v>
      </c>
      <c r="P18" s="604" t="s">
        <v>61</v>
      </c>
      <c r="Q18" s="604" t="s">
        <v>61</v>
      </c>
      <c r="R18" s="604" t="s">
        <v>61</v>
      </c>
      <c r="S18" s="604" t="s">
        <v>61</v>
      </c>
      <c r="T18" s="604"/>
      <c r="U18" s="604" t="s">
        <v>61</v>
      </c>
      <c r="V18" s="604" t="s">
        <v>61</v>
      </c>
      <c r="W18" s="604" t="s">
        <v>61</v>
      </c>
      <c r="X18" s="604" t="s">
        <v>61</v>
      </c>
      <c r="Y18" s="604" t="s">
        <v>61</v>
      </c>
      <c r="Z18" s="604" t="s">
        <v>61</v>
      </c>
      <c r="AA18" s="604" t="s">
        <v>61</v>
      </c>
      <c r="AB18" s="604" t="s">
        <v>61</v>
      </c>
      <c r="AC18" s="604"/>
      <c r="AD18" s="604"/>
      <c r="AE18" s="604"/>
      <c r="AF18" s="604"/>
      <c r="AG18" s="604"/>
      <c r="AH18" s="608">
        <f>COUNTIF(O18:AG18,"X")</f>
        <v>13</v>
      </c>
      <c r="AI18" s="614" t="str">
        <f>IF(AH18=0,"",(IF(AH18&gt;11,"CATASTRÓFICO",IF(AH18&lt;=5,"MODERADO",IF(12&gt;=AH18&gt;5,"MAYOR","")))))</f>
        <v>CATASTRÓFICO</v>
      </c>
      <c r="AJ18" s="623">
        <f>IF(AI18="CATASTRÓFICO",5*M18,IF(AI18="MAYOR",4*M18,IF(AI18="MODERADO",3*M18,0)))</f>
        <v>25</v>
      </c>
      <c r="AK18" s="589" t="str">
        <f t="shared" ref="AK18" si="39">IF(AJ18=0,"",IF(AJ18="MAYOR","EXTREMO",IF(AI18="CASI SIEMPRE","EXTREMO",IF(AI18="CATASTRÓFICO","EXTREMO",IF(AJ18="12M","EXTREMO",IF(AJ18=4,"ALTO",IF(AJ18=8,"ALTO",IF(AJ18=9,"ALTO",IF(AJ18=6,"MODERADO",IF(AJ18=3,"MODERADO",IF(AJ18=12,IF(AI18="MODERADO","ALTO","EXTREMO"),"EXTREMO")))))))))))</f>
        <v>EXTREMO</v>
      </c>
      <c r="AL18" s="611" t="s">
        <v>202</v>
      </c>
      <c r="AM18" s="45" t="s">
        <v>71</v>
      </c>
      <c r="AN18" s="155">
        <f t="shared" ref="AN18:AN19" si="40">IF(ISBLANK(AM18),"",IF(AM18="Asignado",15,"0"))</f>
        <v>15</v>
      </c>
      <c r="AO18" s="45" t="s">
        <v>84</v>
      </c>
      <c r="AP18" s="159">
        <f t="shared" ref="AP18:AP19" si="41">IF(ISBLANK(AO18),"",IF(AO18="Adecuado",15,"0"))</f>
        <v>15</v>
      </c>
      <c r="AQ18" s="45" t="s">
        <v>72</v>
      </c>
      <c r="AR18" s="159">
        <f t="shared" ref="AR18:AR19" si="42">IF(ISBLANK(AQ18),"",IF(AQ18="Oportuna",15,"0"))</f>
        <v>15</v>
      </c>
      <c r="AS18" s="45" t="s">
        <v>73</v>
      </c>
      <c r="AT18" s="159">
        <f t="shared" ref="AT18:AT19" si="43">IF(ISBLANK(AS18),"",IF(AS18="Prevenir",15,IF(AS18="Detectar",10,"0")))</f>
        <v>15</v>
      </c>
      <c r="AU18" s="45" t="s">
        <v>74</v>
      </c>
      <c r="AV18" s="159">
        <f t="shared" ref="AV18:AV19" si="44">IF(ISBLANK(AU18),"",IF(AU18="Confiable",15,"0"))</f>
        <v>15</v>
      </c>
      <c r="AW18" s="45" t="s">
        <v>76</v>
      </c>
      <c r="AX18" s="159">
        <f t="shared" ref="AX18:AX19" si="45">IF(ISBLANK(AW18),"",IF(AW18="Completa",10,IF(AW18="Incompleta",5,"0")))</f>
        <v>10</v>
      </c>
      <c r="AY18" s="46" t="s">
        <v>75</v>
      </c>
      <c r="AZ18" s="155">
        <f t="shared" ref="AZ18:AZ19" si="46">IF(ISBLANK(AY18),"",IF(AY18="Se Investigan y Resuelven Oportunamente",15,"0"))</f>
        <v>15</v>
      </c>
      <c r="BA18" s="169" t="str">
        <f t="shared" ref="BA18:BA19" si="47">IF(BB18=0,"",IF(BB18&lt;86,"Débil",(IF(BB18&gt;=96,"Fuerte","Moderado"))))</f>
        <v>Fuerte</v>
      </c>
      <c r="BB18" s="170">
        <f t="shared" ref="BB18:BB19" si="48">SUM(AZ18,AX18,AV18,AT18,AR18,AP18,AN18)</f>
        <v>100</v>
      </c>
      <c r="BC18" s="45" t="s">
        <v>54</v>
      </c>
      <c r="BD18" s="178" t="str">
        <f t="shared" ref="BD18:BD19" si="49">IF(ISBLANK(BC18),"",(IF(BC18="El control no se ejecuta por parte del responsable","Débil",(IF(BC18="El control se ejecuta de manera consistente por parte del responsable","Fuerte","Moderado")))))</f>
        <v>Fuerte</v>
      </c>
      <c r="BE18" s="188" t="str">
        <f t="shared" ref="BE18:BE19" si="50">IF(BA18="","",(IF(BD18="Débil","Débil",IF(BD18="Moderado","Moderado",IF(BA18="Débil","Débil","Fuerte")))))</f>
        <v>Fuerte</v>
      </c>
      <c r="BF18" s="189">
        <f t="shared" ref="BF18:BF19" si="51">IF(BD18="","",(IF(BD18="Fuerte",2,IF(BD18="Moderado",1,0))))</f>
        <v>2</v>
      </c>
      <c r="BG18" s="616">
        <f>IFERROR(ROUND(AVERAGE(BF18:BF19),0),0)</f>
        <v>2</v>
      </c>
      <c r="BH18" s="599">
        <f>IF(BI18="CASI SIEMPRE",5,IF(BI18="PROBABLE",4,IF(BI18="POSIBLE",3,IF(BI18="IMPROBABLE",2,IF(BI18="RARA VEZ",1,0)))))</f>
        <v>3</v>
      </c>
      <c r="BI18" s="618" t="str">
        <f>IF(BG18=2,IF(N18="CASI SIEMPRE","POSIBLE",IF(N18="PROBABLE","IMPROBABLE","RARA VEZ")),IF(BG18=1,IF(N18="CASI SEGURO","PROBABLE",IF(N18="PROBABLE","POSIBLE",IF(N18="POSIBLE","IMPROBABLE","RARA VEZ"))),IF(BG18=0,N18,0)))</f>
        <v>POSIBLE</v>
      </c>
      <c r="BJ18" s="599">
        <f>IF(BK18="CATASTRÓFICO",5,IF(BK18="MAYOR",4,IF(BK18="MODERADO",3,0)))</f>
        <v>5</v>
      </c>
      <c r="BK18" s="602" t="str">
        <f>AI18</f>
        <v>CATASTRÓFICO</v>
      </c>
      <c r="BL18" s="594">
        <f>IF(BJ18*BH18=12,IF(BI18="PROBABLE","12A","12M"),BH18*BJ18)</f>
        <v>15</v>
      </c>
      <c r="BM18" s="596" t="str">
        <f>IF(BL18=0,"",IF(BI18="CASI SIEMPRE","EXTREMO",IF(BK18="CATASTRÓFICO","EXTREMO",IF(BL18="12M","EXTREMO",IF(BL18="12A","ALTO",IF(BL18=4,"ALTO",IF(BL18=8,"ALTO",IF(BL18=9,"ALTO",IF(BL18=6,"MODERADO",IF(BL18=3,"MODERADO","EXTREMO"))))))))))</f>
        <v>EXTREMO</v>
      </c>
      <c r="BN18" s="276"/>
      <c r="BO18" s="236" t="s">
        <v>203</v>
      </c>
      <c r="BP18" s="267" t="s">
        <v>162</v>
      </c>
      <c r="BQ18" s="269" t="s">
        <v>195</v>
      </c>
      <c r="BR18" s="338">
        <v>0</v>
      </c>
      <c r="BS18" s="338">
        <v>0</v>
      </c>
      <c r="BT18" s="338">
        <v>0</v>
      </c>
      <c r="BU18" s="358">
        <v>0</v>
      </c>
      <c r="BV18" s="338"/>
    </row>
    <row r="19" spans="1:74" s="8" customFormat="1" ht="72.75" customHeight="1" x14ac:dyDescent="0.2">
      <c r="A19" s="635"/>
      <c r="B19" s="642"/>
      <c r="C19" s="647"/>
      <c r="D19" s="205" t="s">
        <v>204</v>
      </c>
      <c r="E19" s="644"/>
      <c r="F19" s="628"/>
      <c r="G19" s="630"/>
      <c r="H19" s="656"/>
      <c r="I19" s="605"/>
      <c r="J19" s="605"/>
      <c r="K19" s="605"/>
      <c r="L19" s="660"/>
      <c r="M19" s="662"/>
      <c r="N19" s="654"/>
      <c r="O19" s="656"/>
      <c r="P19" s="605"/>
      <c r="Q19" s="605"/>
      <c r="R19" s="605"/>
      <c r="S19" s="605"/>
      <c r="T19" s="605"/>
      <c r="U19" s="605"/>
      <c r="V19" s="605"/>
      <c r="W19" s="605"/>
      <c r="X19" s="605"/>
      <c r="Y19" s="605"/>
      <c r="Z19" s="605"/>
      <c r="AA19" s="605"/>
      <c r="AB19" s="605"/>
      <c r="AC19" s="605"/>
      <c r="AD19" s="605"/>
      <c r="AE19" s="605"/>
      <c r="AF19" s="605"/>
      <c r="AG19" s="605"/>
      <c r="AH19" s="613"/>
      <c r="AI19" s="615"/>
      <c r="AJ19" s="625"/>
      <c r="AK19" s="626"/>
      <c r="AL19" s="612"/>
      <c r="AM19" s="206" t="s">
        <v>71</v>
      </c>
      <c r="AN19" s="207">
        <f t="shared" si="40"/>
        <v>15</v>
      </c>
      <c r="AO19" s="206" t="s">
        <v>84</v>
      </c>
      <c r="AP19" s="208">
        <f t="shared" si="41"/>
        <v>15</v>
      </c>
      <c r="AQ19" s="206" t="s">
        <v>72</v>
      </c>
      <c r="AR19" s="208">
        <f t="shared" si="42"/>
        <v>15</v>
      </c>
      <c r="AS19" s="206" t="s">
        <v>73</v>
      </c>
      <c r="AT19" s="208">
        <f t="shared" si="43"/>
        <v>15</v>
      </c>
      <c r="AU19" s="206" t="s">
        <v>74</v>
      </c>
      <c r="AV19" s="208">
        <f t="shared" si="44"/>
        <v>15</v>
      </c>
      <c r="AW19" s="206" t="s">
        <v>76</v>
      </c>
      <c r="AX19" s="208">
        <f t="shared" si="45"/>
        <v>10</v>
      </c>
      <c r="AY19" s="209" t="s">
        <v>75</v>
      </c>
      <c r="AZ19" s="207">
        <f t="shared" si="46"/>
        <v>15</v>
      </c>
      <c r="BA19" s="210" t="str">
        <f t="shared" si="47"/>
        <v>Fuerte</v>
      </c>
      <c r="BB19" s="211">
        <f t="shared" si="48"/>
        <v>100</v>
      </c>
      <c r="BC19" s="206" t="s">
        <v>54</v>
      </c>
      <c r="BD19" s="212" t="str">
        <f t="shared" si="49"/>
        <v>Fuerte</v>
      </c>
      <c r="BE19" s="213" t="str">
        <f t="shared" si="50"/>
        <v>Fuerte</v>
      </c>
      <c r="BF19" s="214">
        <f t="shared" si="51"/>
        <v>2</v>
      </c>
      <c r="BG19" s="617"/>
      <c r="BH19" s="600"/>
      <c r="BI19" s="619"/>
      <c r="BJ19" s="600"/>
      <c r="BK19" s="603"/>
      <c r="BL19" s="595"/>
      <c r="BM19" s="597"/>
      <c r="BN19" s="278"/>
      <c r="BO19" s="236" t="s">
        <v>205</v>
      </c>
      <c r="BP19" s="267" t="s">
        <v>162</v>
      </c>
      <c r="BQ19" s="269" t="s">
        <v>195</v>
      </c>
      <c r="BR19" s="338">
        <v>0</v>
      </c>
      <c r="BS19" s="338">
        <v>0</v>
      </c>
      <c r="BT19" s="338">
        <v>0</v>
      </c>
      <c r="BU19" s="358">
        <v>0</v>
      </c>
      <c r="BV19" s="338"/>
    </row>
    <row r="20" spans="1:74" x14ac:dyDescent="0.2">
      <c r="H20" s="20"/>
      <c r="M20" s="128"/>
      <c r="N20" s="129"/>
      <c r="O20" s="21"/>
      <c r="AH20" s="132"/>
      <c r="AI20" s="129"/>
      <c r="AK20" s="133"/>
      <c r="BI20" s="137"/>
      <c r="BJ20" s="129"/>
      <c r="BM20" s="138"/>
      <c r="BR20" s="339">
        <f>AVERAGE(BR8:BR19)</f>
        <v>0</v>
      </c>
      <c r="BS20" s="339">
        <f>AVERAGE(BS8:BS19)</f>
        <v>0</v>
      </c>
      <c r="BT20" s="339">
        <f>AVERAGE(BT8:BT19)</f>
        <v>0</v>
      </c>
      <c r="BU20" s="339">
        <f>AVERAGE(BU8:BU19)</f>
        <v>0</v>
      </c>
    </row>
    <row r="21" spans="1:74" s="19" customFormat="1" x14ac:dyDescent="0.2">
      <c r="B21" s="7"/>
      <c r="C21" s="7"/>
      <c r="D21" s="7"/>
      <c r="E21" s="7"/>
      <c r="G21" s="7"/>
      <c r="M21" s="130"/>
      <c r="N21" s="131"/>
      <c r="AH21" s="134"/>
      <c r="AI21" s="131"/>
      <c r="AJ21" s="79"/>
      <c r="AK21" s="135"/>
      <c r="AN21" s="136"/>
      <c r="AP21" s="136"/>
      <c r="AR21" s="136"/>
      <c r="AT21" s="136"/>
      <c r="AV21" s="136"/>
      <c r="AX21" s="136"/>
      <c r="AZ21" s="136"/>
      <c r="BA21" s="79"/>
      <c r="BB21" s="136"/>
      <c r="BC21" s="22"/>
      <c r="BD21" s="79"/>
      <c r="BE21" s="79"/>
      <c r="BF21" s="79"/>
      <c r="BG21" s="79"/>
      <c r="BH21" s="79"/>
      <c r="BI21" s="136"/>
      <c r="BJ21" s="79"/>
      <c r="BK21" s="79"/>
      <c r="BL21" s="79"/>
      <c r="BM21" s="79"/>
      <c r="BO21" s="7"/>
    </row>
    <row r="1048576" spans="68:68" x14ac:dyDescent="0.2">
      <c r="BP1048576" s="204" t="s">
        <v>162</v>
      </c>
    </row>
  </sheetData>
  <protectedRanges>
    <protectedRange sqref="BR14:BT19" name="Rango1_2_1_1"/>
    <protectedRange sqref="BR8:BU13 BU14:BU19" name="Rango1_2_1_1_1"/>
  </protectedRanges>
  <mergeCells count="259">
    <mergeCell ref="BU6:BU7"/>
    <mergeCell ref="BR1:BV3"/>
    <mergeCell ref="BR4:BV5"/>
    <mergeCell ref="BR6:BR7"/>
    <mergeCell ref="BS6:BS7"/>
    <mergeCell ref="BT6:BT7"/>
    <mergeCell ref="BV6:BV7"/>
    <mergeCell ref="A1:D3"/>
    <mergeCell ref="A4:G5"/>
    <mergeCell ref="H4:BM4"/>
    <mergeCell ref="BN4:BQ5"/>
    <mergeCell ref="H5:AK5"/>
    <mergeCell ref="AL5:BM5"/>
    <mergeCell ref="BK1:BM1"/>
    <mergeCell ref="BK2:BM2"/>
    <mergeCell ref="BK3:BM3"/>
    <mergeCell ref="E1:BI3"/>
    <mergeCell ref="BO1:BQ3"/>
    <mergeCell ref="A6:A7"/>
    <mergeCell ref="B6:B7"/>
    <mergeCell ref="D6:D7"/>
    <mergeCell ref="E6:E7"/>
    <mergeCell ref="F6:F7"/>
    <mergeCell ref="G6:G7"/>
    <mergeCell ref="H6:L6"/>
    <mergeCell ref="M6:N6"/>
    <mergeCell ref="O6:AG6"/>
    <mergeCell ref="C6:C7"/>
    <mergeCell ref="BQ6:BQ7"/>
    <mergeCell ref="AM7:AN7"/>
    <mergeCell ref="AO7:AP7"/>
    <mergeCell ref="AQ7:AR7"/>
    <mergeCell ref="AS7:AT7"/>
    <mergeCell ref="AU7:AV7"/>
    <mergeCell ref="AW7:AX7"/>
    <mergeCell ref="AY7:AZ7"/>
    <mergeCell ref="BE6:BG7"/>
    <mergeCell ref="BL6:BM7"/>
    <mergeCell ref="BN6:BN7"/>
    <mergeCell ref="BO6:BO7"/>
    <mergeCell ref="AM6:AZ6"/>
    <mergeCell ref="BA6:BB7"/>
    <mergeCell ref="BC6:BD7"/>
    <mergeCell ref="BH6:BI7"/>
    <mergeCell ref="BJ6:BK7"/>
    <mergeCell ref="AJ8:AJ11"/>
    <mergeCell ref="AC8:AC11"/>
    <mergeCell ref="AD8:AD11"/>
    <mergeCell ref="AH6:AI6"/>
    <mergeCell ref="AJ6:AK7"/>
    <mergeCell ref="AL6:AL7"/>
    <mergeCell ref="BP6:BP7"/>
    <mergeCell ref="H8:H11"/>
    <mergeCell ref="I8:I11"/>
    <mergeCell ref="J8:J11"/>
    <mergeCell ref="K8:K11"/>
    <mergeCell ref="AI8:AI11"/>
    <mergeCell ref="W8:W11"/>
    <mergeCell ref="X8:X11"/>
    <mergeCell ref="BG8:BG11"/>
    <mergeCell ref="BI8:BI11"/>
    <mergeCell ref="AE8:AE11"/>
    <mergeCell ref="AF8:AF11"/>
    <mergeCell ref="AG8:AG11"/>
    <mergeCell ref="AH8:AH11"/>
    <mergeCell ref="Y8:Y11"/>
    <mergeCell ref="Z8:Z11"/>
    <mergeCell ref="AA8:AA11"/>
    <mergeCell ref="AB8:AB11"/>
    <mergeCell ref="S8:S11"/>
    <mergeCell ref="T8:T11"/>
    <mergeCell ref="U8:U11"/>
    <mergeCell ref="V8:V11"/>
    <mergeCell ref="M8:M11"/>
    <mergeCell ref="N8:N11"/>
    <mergeCell ref="O8:O11"/>
    <mergeCell ref="P8:P11"/>
    <mergeCell ref="Q8:Q11"/>
    <mergeCell ref="R8:R11"/>
    <mergeCell ref="AH14:AH15"/>
    <mergeCell ref="AI14:AI15"/>
    <mergeCell ref="AJ14:AJ15"/>
    <mergeCell ref="P12:P13"/>
    <mergeCell ref="Q12:Q13"/>
    <mergeCell ref="R12:R13"/>
    <mergeCell ref="S12:S13"/>
    <mergeCell ref="T12:T13"/>
    <mergeCell ref="U12:U13"/>
    <mergeCell ref="U14:U15"/>
    <mergeCell ref="V14:V15"/>
    <mergeCell ref="W14:W15"/>
    <mergeCell ref="X14:X15"/>
    <mergeCell ref="Y14:Y15"/>
    <mergeCell ref="V12:V13"/>
    <mergeCell ref="W12:W13"/>
    <mergeCell ref="X12:X13"/>
    <mergeCell ref="Y12:Y13"/>
    <mergeCell ref="Z12:Z13"/>
    <mergeCell ref="O16:O17"/>
    <mergeCell ref="P16:P17"/>
    <mergeCell ref="Q16:Q17"/>
    <mergeCell ref="R16:R17"/>
    <mergeCell ref="S16:S17"/>
    <mergeCell ref="L8:L11"/>
    <mergeCell ref="E8:E11"/>
    <mergeCell ref="F8:F11"/>
    <mergeCell ref="AI12:AI13"/>
    <mergeCell ref="H16:H17"/>
    <mergeCell ref="I16:I17"/>
    <mergeCell ref="E12:E13"/>
    <mergeCell ref="F12:F13"/>
    <mergeCell ref="G12:G13"/>
    <mergeCell ref="H12:H13"/>
    <mergeCell ref="I12:I13"/>
    <mergeCell ref="J12:J13"/>
    <mergeCell ref="K12:K13"/>
    <mergeCell ref="H14:H15"/>
    <mergeCell ref="I14:I15"/>
    <mergeCell ref="J14:J15"/>
    <mergeCell ref="K14:K15"/>
    <mergeCell ref="L12:L13"/>
    <mergeCell ref="M12:M13"/>
    <mergeCell ref="L14:L15"/>
    <mergeCell ref="M14:M15"/>
    <mergeCell ref="N14:N15"/>
    <mergeCell ref="O14:O15"/>
    <mergeCell ref="P14:P15"/>
    <mergeCell ref="Q14:Q15"/>
    <mergeCell ref="R14:R15"/>
    <mergeCell ref="S14:S15"/>
    <mergeCell ref="N12:N13"/>
    <mergeCell ref="O12:O13"/>
    <mergeCell ref="H18:H19"/>
    <mergeCell ref="I18:I19"/>
    <mergeCell ref="J18:J19"/>
    <mergeCell ref="K18:K19"/>
    <mergeCell ref="L18:L19"/>
    <mergeCell ref="M18:M19"/>
    <mergeCell ref="J16:J17"/>
    <mergeCell ref="K16:K17"/>
    <mergeCell ref="L16:L17"/>
    <mergeCell ref="M16:M17"/>
    <mergeCell ref="T18:T19"/>
    <mergeCell ref="U18:U19"/>
    <mergeCell ref="V18:V19"/>
    <mergeCell ref="W18:W19"/>
    <mergeCell ref="X18:X19"/>
    <mergeCell ref="Y18:Y19"/>
    <mergeCell ref="N18:N19"/>
    <mergeCell ref="Z14:Z15"/>
    <mergeCell ref="AA14:AA15"/>
    <mergeCell ref="O18:O19"/>
    <mergeCell ref="P18:P19"/>
    <mergeCell ref="Q18:Q19"/>
    <mergeCell ref="R18:R19"/>
    <mergeCell ref="S18:S19"/>
    <mergeCell ref="T14:T15"/>
    <mergeCell ref="Y16:Y17"/>
    <mergeCell ref="Z16:Z17"/>
    <mergeCell ref="AA16:AA17"/>
    <mergeCell ref="T16:T17"/>
    <mergeCell ref="U16:U17"/>
    <mergeCell ref="V16:V17"/>
    <mergeCell ref="W16:W17"/>
    <mergeCell ref="X16:X17"/>
    <mergeCell ref="N16:N17"/>
    <mergeCell ref="F18:F19"/>
    <mergeCell ref="G18:G19"/>
    <mergeCell ref="A8:A11"/>
    <mergeCell ref="A12:A13"/>
    <mergeCell ref="A14:A15"/>
    <mergeCell ref="A16:A17"/>
    <mergeCell ref="A18:A19"/>
    <mergeCell ref="E16:E17"/>
    <mergeCell ref="F16:F17"/>
    <mergeCell ref="G16:G17"/>
    <mergeCell ref="B8:B19"/>
    <mergeCell ref="E18:E19"/>
    <mergeCell ref="D10:D11"/>
    <mergeCell ref="C8:C19"/>
    <mergeCell ref="E14:E15"/>
    <mergeCell ref="F14:F15"/>
    <mergeCell ref="G14:G15"/>
    <mergeCell ref="G8:G11"/>
    <mergeCell ref="AL18:AL19"/>
    <mergeCell ref="AF18:AF19"/>
    <mergeCell ref="AG18:AG19"/>
    <mergeCell ref="AH18:AH19"/>
    <mergeCell ref="AI18:AI19"/>
    <mergeCell ref="BG18:BG19"/>
    <mergeCell ref="BI18:BI19"/>
    <mergeCell ref="BH18:BH19"/>
    <mergeCell ref="BH16:BH17"/>
    <mergeCell ref="AK16:AK17"/>
    <mergeCell ref="AF16:AF17"/>
    <mergeCell ref="AG16:AG17"/>
    <mergeCell ref="AH16:AH17"/>
    <mergeCell ref="AI16:AI17"/>
    <mergeCell ref="AJ16:AJ17"/>
    <mergeCell ref="AJ18:AJ19"/>
    <mergeCell ref="AK18:AK19"/>
    <mergeCell ref="Z18:Z19"/>
    <mergeCell ref="AA18:AA19"/>
    <mergeCell ref="AB18:AB19"/>
    <mergeCell ref="AC18:AC19"/>
    <mergeCell ref="AD18:AD19"/>
    <mergeCell ref="AE18:AE19"/>
    <mergeCell ref="AG12:AG13"/>
    <mergeCell ref="AH12:AH13"/>
    <mergeCell ref="AE14:AE15"/>
    <mergeCell ref="AF14:AF15"/>
    <mergeCell ref="AB14:AB15"/>
    <mergeCell ref="AB12:AB13"/>
    <mergeCell ref="AD12:AD13"/>
    <mergeCell ref="AE12:AE13"/>
    <mergeCell ref="AF12:AF13"/>
    <mergeCell ref="AE16:AE17"/>
    <mergeCell ref="AB16:AB17"/>
    <mergeCell ref="AC16:AC17"/>
    <mergeCell ref="AD16:AD17"/>
    <mergeCell ref="AC12:AC13"/>
    <mergeCell ref="AA12:AA13"/>
    <mergeCell ref="AC14:AC15"/>
    <mergeCell ref="AD14:AD15"/>
    <mergeCell ref="AG14:AG15"/>
    <mergeCell ref="BL18:BL19"/>
    <mergeCell ref="BM18:BM19"/>
    <mergeCell ref="BJ12:BJ13"/>
    <mergeCell ref="BJ14:BJ15"/>
    <mergeCell ref="BJ16:BJ17"/>
    <mergeCell ref="BJ18:BJ19"/>
    <mergeCell ref="BK12:BK13"/>
    <mergeCell ref="BK14:BK15"/>
    <mergeCell ref="BK16:BK17"/>
    <mergeCell ref="BK18:BK19"/>
    <mergeCell ref="BH12:BH13"/>
    <mergeCell ref="BH14:BH15"/>
    <mergeCell ref="AJ12:AJ13"/>
    <mergeCell ref="BO10:BO11"/>
    <mergeCell ref="BL12:BL13"/>
    <mergeCell ref="BM12:BM13"/>
    <mergeCell ref="BL14:BL15"/>
    <mergeCell ref="BM14:BM15"/>
    <mergeCell ref="BL16:BL17"/>
    <mergeCell ref="BM16:BM17"/>
    <mergeCell ref="BG12:BG13"/>
    <mergeCell ref="BI12:BI13"/>
    <mergeCell ref="BG14:BG15"/>
    <mergeCell ref="BI14:BI15"/>
    <mergeCell ref="BG16:BG17"/>
    <mergeCell ref="BI16:BI17"/>
    <mergeCell ref="BK8:BK11"/>
    <mergeCell ref="BL8:BL11"/>
    <mergeCell ref="BM8:BM11"/>
    <mergeCell ref="BH8:BH11"/>
    <mergeCell ref="BJ8:BJ11"/>
    <mergeCell ref="AK12:AK13"/>
    <mergeCell ref="AK14:AK15"/>
    <mergeCell ref="AK8:AK11"/>
  </mergeCells>
  <conditionalFormatting sqref="M8">
    <cfRule type="cellIs" dxfId="1279" priority="790" operator="equal">
      <formula>5</formula>
    </cfRule>
    <cfRule type="cellIs" dxfId="1278" priority="791" operator="equal">
      <formula>4</formula>
    </cfRule>
    <cfRule type="cellIs" dxfId="1277" priority="792" operator="equal">
      <formula>3</formula>
    </cfRule>
    <cfRule type="cellIs" dxfId="1276" priority="793" operator="equal">
      <formula>2</formula>
    </cfRule>
    <cfRule type="cellIs" dxfId="1275" priority="794" operator="equal">
      <formula>1</formula>
    </cfRule>
  </conditionalFormatting>
  <conditionalFormatting sqref="M16">
    <cfRule type="cellIs" dxfId="1274" priority="693" operator="equal">
      <formula>5</formula>
    </cfRule>
    <cfRule type="cellIs" dxfId="1273" priority="694" operator="equal">
      <formula>4</formula>
    </cfRule>
    <cfRule type="cellIs" dxfId="1272" priority="695" operator="equal">
      <formula>3</formula>
    </cfRule>
    <cfRule type="cellIs" dxfId="1271" priority="696" operator="equal">
      <formula>2</formula>
    </cfRule>
    <cfRule type="cellIs" dxfId="1270" priority="697" operator="equal">
      <formula>1</formula>
    </cfRule>
  </conditionalFormatting>
  <conditionalFormatting sqref="M18">
    <cfRule type="cellIs" dxfId="1269" priority="56" operator="equal">
      <formula>5</formula>
    </cfRule>
    <cfRule type="cellIs" dxfId="1268" priority="57" operator="equal">
      <formula>4</formula>
    </cfRule>
    <cfRule type="cellIs" dxfId="1267" priority="58" operator="equal">
      <formula>3</formula>
    </cfRule>
    <cfRule type="cellIs" dxfId="1266" priority="59" operator="equal">
      <formula>2</formula>
    </cfRule>
    <cfRule type="cellIs" dxfId="1265" priority="60" operator="equal">
      <formula>1</formula>
    </cfRule>
  </conditionalFormatting>
  <conditionalFormatting sqref="N8">
    <cfRule type="cellIs" dxfId="1264" priority="795" operator="equal">
      <formula>"CASI SIEMPRE"</formula>
    </cfRule>
    <cfRule type="cellIs" dxfId="1263" priority="796" operator="equal">
      <formula>"PROBABLE"</formula>
    </cfRule>
    <cfRule type="cellIs" dxfId="1262" priority="797" operator="equal">
      <formula>"POSIBLE"</formula>
    </cfRule>
    <cfRule type="cellIs" dxfId="1261" priority="798" operator="equal">
      <formula>"RARA VEZ"</formula>
    </cfRule>
    <cfRule type="cellIs" dxfId="1260" priority="799" operator="equal">
      <formula>"IMPROBABLE"</formula>
    </cfRule>
  </conditionalFormatting>
  <conditionalFormatting sqref="N12">
    <cfRule type="cellIs" dxfId="1259" priority="296" operator="equal">
      <formula>"CASI SIEMPRE"</formula>
    </cfRule>
    <cfRule type="cellIs" dxfId="1258" priority="297" operator="equal">
      <formula>"PROBABLE"</formula>
    </cfRule>
    <cfRule type="cellIs" dxfId="1257" priority="298" operator="equal">
      <formula>"POSIBLE"</formula>
    </cfRule>
    <cfRule type="cellIs" dxfId="1256" priority="299" operator="equal">
      <formula>"RARA VEZ"</formula>
    </cfRule>
    <cfRule type="cellIs" dxfId="1255" priority="300" operator="equal">
      <formula>"IMPROBABLE"</formula>
    </cfRule>
  </conditionalFormatting>
  <conditionalFormatting sqref="N14">
    <cfRule type="cellIs" dxfId="1254" priority="143" operator="equal">
      <formula>"CASI SIEMPRE"</formula>
    </cfRule>
    <cfRule type="cellIs" dxfId="1253" priority="144" operator="equal">
      <formula>"PROBABLE"</formula>
    </cfRule>
    <cfRule type="cellIs" dxfId="1252" priority="145" operator="equal">
      <formula>"POSIBLE"</formula>
    </cfRule>
    <cfRule type="cellIs" dxfId="1251" priority="146" operator="equal">
      <formula>"RARA VEZ"</formula>
    </cfRule>
    <cfRule type="cellIs" dxfId="1250" priority="147" operator="equal">
      <formula>"IMPROBABLE"</formula>
    </cfRule>
  </conditionalFormatting>
  <conditionalFormatting sqref="N16">
    <cfRule type="cellIs" dxfId="1249" priority="698" operator="equal">
      <formula>"CASI SIEMPRE"</formula>
    </cfRule>
    <cfRule type="cellIs" dxfId="1248" priority="699" operator="equal">
      <formula>"PROBABLE"</formula>
    </cfRule>
    <cfRule type="cellIs" dxfId="1247" priority="700" operator="equal">
      <formula>"POSIBLE"</formula>
    </cfRule>
    <cfRule type="cellIs" dxfId="1246" priority="701" operator="equal">
      <formula>"RARA VEZ"</formula>
    </cfRule>
    <cfRule type="cellIs" dxfId="1245" priority="702" operator="equal">
      <formula>"IMPROBABLE"</formula>
    </cfRule>
  </conditionalFormatting>
  <conditionalFormatting sqref="N18">
    <cfRule type="cellIs" dxfId="1244" priority="61" operator="equal">
      <formula>"CASI SIEMPRE"</formula>
    </cfRule>
    <cfRule type="cellIs" dxfId="1243" priority="62" operator="equal">
      <formula>"PROBABLE"</formula>
    </cfRule>
    <cfRule type="cellIs" dxfId="1242" priority="63" operator="equal">
      <formula>"POSIBLE"</formula>
    </cfRule>
    <cfRule type="cellIs" dxfId="1241" priority="64" operator="equal">
      <formula>"RARA VEZ"</formula>
    </cfRule>
    <cfRule type="cellIs" dxfId="1240" priority="65" operator="equal">
      <formula>"IMPROBABLE"</formula>
    </cfRule>
  </conditionalFormatting>
  <conditionalFormatting sqref="AH8">
    <cfRule type="cellIs" dxfId="1239" priority="784" operator="greaterThanOrEqual">
      <formula>12</formula>
    </cfRule>
    <cfRule type="cellIs" dxfId="1238" priority="785" operator="between">
      <formula>6</formula>
      <formula>11</formula>
    </cfRule>
    <cfRule type="cellIs" dxfId="1237" priority="789" operator="between">
      <formula>1</formula>
      <formula>5</formula>
    </cfRule>
  </conditionalFormatting>
  <conditionalFormatting sqref="AH12">
    <cfRule type="cellIs" dxfId="1236" priority="280" operator="greaterThanOrEqual">
      <formula>12</formula>
    </cfRule>
    <cfRule type="cellIs" dxfId="1235" priority="281" operator="between">
      <formula>6</formula>
      <formula>11</formula>
    </cfRule>
    <cfRule type="cellIs" dxfId="1234" priority="282" operator="between">
      <formula>1</formula>
      <formula>5</formula>
    </cfRule>
  </conditionalFormatting>
  <conditionalFormatting sqref="AH14">
    <cfRule type="cellIs" dxfId="1233" priority="132" operator="greaterThanOrEqual">
      <formula>12</formula>
    </cfRule>
    <cfRule type="cellIs" dxfId="1232" priority="133" operator="between">
      <formula>6</formula>
      <formula>11</formula>
    </cfRule>
    <cfRule type="cellIs" dxfId="1231" priority="134" operator="between">
      <formula>1</formula>
      <formula>5</formula>
    </cfRule>
  </conditionalFormatting>
  <conditionalFormatting sqref="AH16">
    <cfRule type="cellIs" dxfId="1230" priority="536" operator="greaterThanOrEqual">
      <formula>12</formula>
    </cfRule>
    <cfRule type="cellIs" dxfId="1229" priority="537" operator="between">
      <formula>6</formula>
      <formula>11</formula>
    </cfRule>
    <cfRule type="cellIs" dxfId="1228" priority="538" operator="between">
      <formula>1</formula>
      <formula>5</formula>
    </cfRule>
  </conditionalFormatting>
  <conditionalFormatting sqref="AH18">
    <cfRule type="cellIs" dxfId="1227" priority="45" operator="greaterThanOrEqual">
      <formula>12</formula>
    </cfRule>
    <cfRule type="cellIs" dxfId="1226" priority="46" operator="between">
      <formula>6</formula>
      <formula>11</formula>
    </cfRule>
    <cfRule type="cellIs" dxfId="1225" priority="47" operator="between">
      <formula>1</formula>
      <formula>5</formula>
    </cfRule>
  </conditionalFormatting>
  <conditionalFormatting sqref="AI8 AI16">
    <cfRule type="cellIs" dxfId="1224" priority="786" operator="equal">
      <formula>"CATASTRÓFICO"</formula>
    </cfRule>
    <cfRule type="cellIs" dxfId="1223" priority="787" operator="equal">
      <formula>"MAYOR"</formula>
    </cfRule>
    <cfRule type="cellIs" dxfId="1222" priority="788" operator="equal">
      <formula>"MODERADO"</formula>
    </cfRule>
  </conditionalFormatting>
  <conditionalFormatting sqref="AI12">
    <cfRule type="cellIs" dxfId="1221" priority="313" operator="equal">
      <formula>"CATASTRÓFICO"</formula>
    </cfRule>
    <cfRule type="cellIs" dxfId="1220" priority="314" operator="equal">
      <formula>"MAYOR"</formula>
    </cfRule>
    <cfRule type="cellIs" dxfId="1219" priority="315" operator="equal">
      <formula>"MODERADO"</formula>
    </cfRule>
  </conditionalFormatting>
  <conditionalFormatting sqref="AI14">
    <cfRule type="cellIs" dxfId="1218" priority="160" operator="equal">
      <formula>"CATASTRÓFICO"</formula>
    </cfRule>
    <cfRule type="cellIs" dxfId="1217" priority="161" operator="equal">
      <formula>"MAYOR"</formula>
    </cfRule>
    <cfRule type="cellIs" dxfId="1216" priority="162" operator="equal">
      <formula>"MODERADO"</formula>
    </cfRule>
  </conditionalFormatting>
  <conditionalFormatting sqref="AI18">
    <cfRule type="cellIs" dxfId="1215" priority="85" operator="equal">
      <formula>"CATASTRÓFICO"</formula>
    </cfRule>
    <cfRule type="cellIs" dxfId="1214" priority="86" operator="equal">
      <formula>"MAYOR"</formula>
    </cfRule>
    <cfRule type="cellIs" dxfId="1213" priority="87" operator="equal">
      <formula>"MODERADO"</formula>
    </cfRule>
  </conditionalFormatting>
  <conditionalFormatting sqref="AK8">
    <cfRule type="cellIs" dxfId="1212" priority="417" operator="equal">
      <formula>"EXTREMO"</formula>
    </cfRule>
    <cfRule type="cellIs" dxfId="1211" priority="418" operator="equal">
      <formula>"MODERADO"</formula>
    </cfRule>
    <cfRule type="cellIs" dxfId="1210" priority="419" operator="equal">
      <formula>"ALTO"</formula>
    </cfRule>
  </conditionalFormatting>
  <conditionalFormatting sqref="AK12">
    <cfRule type="cellIs" dxfId="1209" priority="276" operator="equal">
      <formula>"NINGUNO"</formula>
    </cfRule>
    <cfRule type="cellIs" dxfId="1208" priority="277" operator="equal">
      <formula>"MODERADO"</formula>
    </cfRule>
    <cfRule type="cellIs" dxfId="1207" priority="278" operator="equal">
      <formula>"ALTO"</formula>
    </cfRule>
    <cfRule type="cellIs" dxfId="1206" priority="279" operator="equal">
      <formula>"EXTREMO"</formula>
    </cfRule>
  </conditionalFormatting>
  <conditionalFormatting sqref="AK14">
    <cfRule type="cellIs" dxfId="1205" priority="128" operator="equal">
      <formula>"NINGUNO"</formula>
    </cfRule>
    <cfRule type="cellIs" dxfId="1204" priority="129" operator="equal">
      <formula>"MODERADO"</formula>
    </cfRule>
    <cfRule type="cellIs" dxfId="1203" priority="130" operator="equal">
      <formula>"ALTO"</formula>
    </cfRule>
    <cfRule type="cellIs" dxfId="1202" priority="131" operator="equal">
      <formula>"EXTREMO"</formula>
    </cfRule>
  </conditionalFormatting>
  <conditionalFormatting sqref="AK16">
    <cfRule type="cellIs" dxfId="1201" priority="519" operator="equal">
      <formula>"NINGUNO"</formula>
    </cfRule>
    <cfRule type="cellIs" dxfId="1200" priority="520" operator="equal">
      <formula>"MODERADO"</formula>
    </cfRule>
    <cfRule type="cellIs" dxfId="1199" priority="521" operator="equal">
      <formula>"ALTO"</formula>
    </cfRule>
    <cfRule type="cellIs" dxfId="1198" priority="522" operator="equal">
      <formula>"EXTREMO"</formula>
    </cfRule>
  </conditionalFormatting>
  <conditionalFormatting sqref="AK18">
    <cfRule type="cellIs" dxfId="1197" priority="41" operator="equal">
      <formula>"NINGUNO"</formula>
    </cfRule>
    <cfRule type="cellIs" dxfId="1196" priority="42" operator="equal">
      <formula>"MODERADO"</formula>
    </cfRule>
    <cfRule type="cellIs" dxfId="1195" priority="43" operator="equal">
      <formula>"ALTO"</formula>
    </cfRule>
    <cfRule type="cellIs" dxfId="1194" priority="44" operator="equal">
      <formula>"EXTREMO"</formula>
    </cfRule>
  </conditionalFormatting>
  <conditionalFormatting sqref="AN8:AN9">
    <cfRule type="cellIs" dxfId="1193" priority="666" stopIfTrue="1" operator="equal">
      <formula>10</formula>
    </cfRule>
    <cfRule type="cellIs" dxfId="1192" priority="667" operator="equal">
      <formula>"0"</formula>
    </cfRule>
    <cfRule type="cellIs" dxfId="1191" priority="668" stopIfTrue="1" operator="equal">
      <formula>15</formula>
    </cfRule>
  </conditionalFormatting>
  <conditionalFormatting sqref="AN8:AN13">
    <cfRule type="cellIs" priority="283" operator="equal">
      <formula>""""""</formula>
    </cfRule>
  </conditionalFormatting>
  <conditionalFormatting sqref="AN12:AN13">
    <cfRule type="cellIs" dxfId="1190" priority="284" stopIfTrue="1" operator="equal">
      <formula>10</formula>
    </cfRule>
    <cfRule type="cellIs" dxfId="1189" priority="285" operator="equal">
      <formula>"0"</formula>
    </cfRule>
    <cfRule type="cellIs" dxfId="1188" priority="286" stopIfTrue="1" operator="equal">
      <formula>15</formula>
    </cfRule>
  </conditionalFormatting>
  <conditionalFormatting sqref="AN14:AN15">
    <cfRule type="cellIs" dxfId="1187" priority="137" operator="equal">
      <formula>"0"</formula>
    </cfRule>
    <cfRule type="cellIs" dxfId="1186" priority="138" stopIfTrue="1" operator="equal">
      <formula>15</formula>
    </cfRule>
  </conditionalFormatting>
  <conditionalFormatting sqref="AN16:AN17">
    <cfRule type="cellIs" priority="581" operator="equal">
      <formula>""""""</formula>
    </cfRule>
    <cfRule type="cellIs" dxfId="1185" priority="582" stopIfTrue="1" operator="equal">
      <formula>10</formula>
    </cfRule>
    <cfRule type="cellIs" dxfId="1184" priority="583" operator="equal">
      <formula>"0"</formula>
    </cfRule>
    <cfRule type="cellIs" dxfId="1183" priority="584" stopIfTrue="1" operator="equal">
      <formula>15</formula>
    </cfRule>
  </conditionalFormatting>
  <conditionalFormatting sqref="AN10:AP11">
    <cfRule type="cellIs" dxfId="1182" priority="610" stopIfTrue="1" operator="equal">
      <formula>10</formula>
    </cfRule>
    <cfRule type="cellIs" dxfId="1181" priority="611" operator="equal">
      <formula>"0"</formula>
    </cfRule>
    <cfRule type="cellIs" dxfId="1180" priority="612" stopIfTrue="1" operator="equal">
      <formula>15</formula>
    </cfRule>
  </conditionalFormatting>
  <conditionalFormatting sqref="AN14:AR15">
    <cfRule type="cellIs" priority="119" operator="equal">
      <formula>""""""</formula>
    </cfRule>
    <cfRule type="cellIs" dxfId="1179" priority="120" stopIfTrue="1" operator="equal">
      <formula>10</formula>
    </cfRule>
  </conditionalFormatting>
  <conditionalFormatting sqref="AN18:AR19">
    <cfRule type="cellIs" priority="32" operator="equal">
      <formula>""""""</formula>
    </cfRule>
    <cfRule type="cellIs" dxfId="1178" priority="33" stopIfTrue="1" operator="equal">
      <formula>10</formula>
    </cfRule>
    <cfRule type="cellIs" dxfId="1177" priority="34" operator="equal">
      <formula>"0"</formula>
    </cfRule>
    <cfRule type="cellIs" dxfId="1176" priority="35" stopIfTrue="1" operator="equal">
      <formula>15</formula>
    </cfRule>
  </conditionalFormatting>
  <conditionalFormatting sqref="AP8:AP15">
    <cfRule type="cellIs" dxfId="1175" priority="191" stopIfTrue="1" operator="equal">
      <formula>10</formula>
    </cfRule>
  </conditionalFormatting>
  <conditionalFormatting sqref="AP8:AP17">
    <cfRule type="cellIs" dxfId="1174" priority="490" operator="equal">
      <formula>"0"</formula>
    </cfRule>
    <cfRule type="cellIs" dxfId="1173" priority="491" stopIfTrue="1" operator="equal">
      <formula>15</formula>
    </cfRule>
  </conditionalFormatting>
  <conditionalFormatting sqref="AP8:AP19">
    <cfRule type="cellIs" priority="28" operator="equal">
      <formula>""""""</formula>
    </cfRule>
  </conditionalFormatting>
  <conditionalFormatting sqref="AP12:AP18">
    <cfRule type="cellIs" dxfId="1172" priority="29" stopIfTrue="1" operator="equal">
      <formula>10</formula>
    </cfRule>
    <cfRule type="cellIs" dxfId="1171" priority="30" operator="equal">
      <formula>"0"</formula>
    </cfRule>
    <cfRule type="cellIs" dxfId="1170" priority="31" stopIfTrue="1" operator="equal">
      <formula>15</formula>
    </cfRule>
  </conditionalFormatting>
  <conditionalFormatting sqref="AP13">
    <cfRule type="cellIs" priority="343" operator="equal">
      <formula>""""""</formula>
    </cfRule>
    <cfRule type="cellIs" dxfId="1169" priority="344" stopIfTrue="1" operator="equal">
      <formula>10</formula>
    </cfRule>
    <cfRule type="cellIs" dxfId="1168" priority="345" operator="equal">
      <formula>"0"</formula>
    </cfRule>
    <cfRule type="cellIs" dxfId="1167" priority="346" stopIfTrue="1" operator="equal">
      <formula>15</formula>
    </cfRule>
  </conditionalFormatting>
  <conditionalFormatting sqref="AP15">
    <cfRule type="cellIs" dxfId="1166" priority="192" operator="equal">
      <formula>"0"</formula>
    </cfRule>
    <cfRule type="cellIs" dxfId="1165" priority="193" stopIfTrue="1" operator="equal">
      <formula>15</formula>
    </cfRule>
  </conditionalFormatting>
  <conditionalFormatting sqref="AP16:AP17">
    <cfRule type="cellIs" priority="488" operator="equal">
      <formula>""""""</formula>
    </cfRule>
    <cfRule type="cellIs" dxfId="1164" priority="489" stopIfTrue="1" operator="equal">
      <formula>10</formula>
    </cfRule>
  </conditionalFormatting>
  <conditionalFormatting sqref="AP19">
    <cfRule type="cellIs" dxfId="1163" priority="82" stopIfTrue="1" operator="equal">
      <formula>10</formula>
    </cfRule>
    <cfRule type="cellIs" dxfId="1162" priority="83" operator="equal">
      <formula>"0"</formula>
    </cfRule>
    <cfRule type="cellIs" dxfId="1161" priority="84" stopIfTrue="1" operator="equal">
      <formula>15</formula>
    </cfRule>
  </conditionalFormatting>
  <conditionalFormatting sqref="AR8:AR13">
    <cfRule type="cellIs" priority="347" operator="equal">
      <formula>""""""</formula>
    </cfRule>
  </conditionalFormatting>
  <conditionalFormatting sqref="AR8:AR16">
    <cfRule type="cellIs" dxfId="1160" priority="493" stopIfTrue="1" operator="equal">
      <formula>10</formula>
    </cfRule>
    <cfRule type="cellIs" dxfId="1159" priority="494" operator="equal">
      <formula>"0"</formula>
    </cfRule>
    <cfRule type="cellIs" dxfId="1158" priority="495" stopIfTrue="1" operator="equal">
      <formula>15</formula>
    </cfRule>
  </conditionalFormatting>
  <conditionalFormatting sqref="AR12">
    <cfRule type="cellIs" priority="267" operator="equal">
      <formula>""""""</formula>
    </cfRule>
    <cfRule type="cellIs" dxfId="1157" priority="268" stopIfTrue="1" operator="equal">
      <formula>10</formula>
    </cfRule>
    <cfRule type="cellIs" dxfId="1156" priority="269" operator="equal">
      <formula>"0"</formula>
    </cfRule>
    <cfRule type="cellIs" dxfId="1155" priority="270" stopIfTrue="1" operator="equal">
      <formula>15</formula>
    </cfRule>
  </conditionalFormatting>
  <conditionalFormatting sqref="AR13">
    <cfRule type="cellIs" dxfId="1154" priority="348" stopIfTrue="1" operator="equal">
      <formula>10</formula>
    </cfRule>
    <cfRule type="cellIs" dxfId="1153" priority="349" operator="equal">
      <formula>"0"</formula>
    </cfRule>
    <cfRule type="cellIs" dxfId="1152" priority="350" stopIfTrue="1" operator="equal">
      <formula>15</formula>
    </cfRule>
  </conditionalFormatting>
  <conditionalFormatting sqref="AR14">
    <cfRule type="cellIs" dxfId="1151" priority="121" operator="equal">
      <formula>"0"</formula>
    </cfRule>
    <cfRule type="cellIs" dxfId="1150" priority="122" stopIfTrue="1" operator="equal">
      <formula>15</formula>
    </cfRule>
  </conditionalFormatting>
  <conditionalFormatting sqref="AR17 AT17 AV17 AX17">
    <cfRule type="cellIs" dxfId="1149" priority="777" stopIfTrue="1" operator="equal">
      <formula>10</formula>
    </cfRule>
    <cfRule type="cellIs" dxfId="1148" priority="778" operator="equal">
      <formula>"0"</formula>
    </cfRule>
    <cfRule type="cellIs" dxfId="1147" priority="779" stopIfTrue="1" operator="equal">
      <formula>15</formula>
    </cfRule>
  </conditionalFormatting>
  <conditionalFormatting sqref="AR15:AT15">
    <cfRule type="cellIs" dxfId="1146" priority="188" operator="equal">
      <formula>"0"</formula>
    </cfRule>
    <cfRule type="cellIs" dxfId="1145" priority="189" stopIfTrue="1" operator="equal">
      <formula>15</formula>
    </cfRule>
  </conditionalFormatting>
  <conditionalFormatting sqref="AR11:AX16">
    <cfRule type="cellIs" priority="476" operator="equal">
      <formula>""""""</formula>
    </cfRule>
  </conditionalFormatting>
  <conditionalFormatting sqref="AT8:AT10">
    <cfRule type="cellIs" priority="649" operator="equal">
      <formula>""""""</formula>
    </cfRule>
    <cfRule type="cellIs" dxfId="1144" priority="650" stopIfTrue="1" operator="equal">
      <formula>10</formula>
    </cfRule>
    <cfRule type="cellIs" dxfId="1143" priority="651" operator="equal">
      <formula>"0"</formula>
    </cfRule>
    <cfRule type="cellIs" dxfId="1142" priority="652" stopIfTrue="1" operator="equal">
      <formula>15</formula>
    </cfRule>
  </conditionalFormatting>
  <conditionalFormatting sqref="AT11">
    <cfRule type="cellIs" dxfId="1141" priority="602" stopIfTrue="1" operator="equal">
      <formula>10</formula>
    </cfRule>
    <cfRule type="cellIs" dxfId="1140" priority="603" operator="equal">
      <formula>"0"</formula>
    </cfRule>
    <cfRule type="cellIs" dxfId="1139" priority="604" stopIfTrue="1" operator="equal">
      <formula>15</formula>
    </cfRule>
  </conditionalFormatting>
  <conditionalFormatting sqref="AT12:AT13">
    <cfRule type="cellIs" dxfId="1138" priority="262" stopIfTrue="1" operator="equal">
      <formula>15</formula>
    </cfRule>
  </conditionalFormatting>
  <conditionalFormatting sqref="AT14:AT19">
    <cfRule type="cellIs" priority="24" operator="equal">
      <formula>""""""</formula>
    </cfRule>
    <cfRule type="cellIs" dxfId="1137" priority="25" stopIfTrue="1" operator="equal">
      <formula>10</formula>
    </cfRule>
    <cfRule type="cellIs" dxfId="1136" priority="26" operator="equal">
      <formula>"0"</formula>
    </cfRule>
    <cfRule type="cellIs" dxfId="1135" priority="27" stopIfTrue="1" operator="equal">
      <formula>15</formula>
    </cfRule>
  </conditionalFormatting>
  <conditionalFormatting sqref="AT15">
    <cfRule type="cellIs" priority="186" operator="equal">
      <formula>""""""</formula>
    </cfRule>
    <cfRule type="cellIs" dxfId="1134" priority="187" stopIfTrue="1" operator="equal">
      <formula>10</formula>
    </cfRule>
  </conditionalFormatting>
  <conditionalFormatting sqref="AT16">
    <cfRule type="cellIs" dxfId="1133" priority="485" stopIfTrue="1" operator="equal">
      <formula>10</formula>
    </cfRule>
    <cfRule type="cellIs" dxfId="1132" priority="486" operator="equal">
      <formula>"0"</formula>
    </cfRule>
    <cfRule type="cellIs" dxfId="1131" priority="487" stopIfTrue="1" operator="equal">
      <formula>15</formula>
    </cfRule>
  </conditionalFormatting>
  <conditionalFormatting sqref="AT17 AV17 AX17 AR17">
    <cfRule type="cellIs" priority="776" operator="equal">
      <formula>""""""</formula>
    </cfRule>
  </conditionalFormatting>
  <conditionalFormatting sqref="AT12:AV13">
    <cfRule type="cellIs" priority="255" operator="equal">
      <formula>""""""</formula>
    </cfRule>
    <cfRule type="cellIs" dxfId="1130" priority="256" stopIfTrue="1" operator="equal">
      <formula>10</formula>
    </cfRule>
    <cfRule type="cellIs" dxfId="1129" priority="257" operator="equal">
      <formula>"0"</formula>
    </cfRule>
  </conditionalFormatting>
  <conditionalFormatting sqref="AV8:AV10">
    <cfRule type="cellIs" priority="645" operator="equal">
      <formula>""""""</formula>
    </cfRule>
    <cfRule type="cellIs" dxfId="1128" priority="646" stopIfTrue="1" operator="equal">
      <formula>10</formula>
    </cfRule>
    <cfRule type="cellIs" dxfId="1127" priority="647" operator="equal">
      <formula>"0"</formula>
    </cfRule>
    <cfRule type="cellIs" dxfId="1126" priority="648" stopIfTrue="1" operator="equal">
      <formula>15</formula>
    </cfRule>
  </conditionalFormatting>
  <conditionalFormatting sqref="AV11">
    <cfRule type="cellIs" dxfId="1125" priority="598" stopIfTrue="1" operator="equal">
      <formula>10</formula>
    </cfRule>
    <cfRule type="cellIs" dxfId="1124" priority="599" operator="equal">
      <formula>"0"</formula>
    </cfRule>
    <cfRule type="cellIs" dxfId="1123" priority="600" stopIfTrue="1" operator="equal">
      <formula>15</formula>
    </cfRule>
  </conditionalFormatting>
  <conditionalFormatting sqref="AV12:AV13">
    <cfRule type="cellIs" dxfId="1122" priority="258" stopIfTrue="1" operator="equal">
      <formula>15</formula>
    </cfRule>
  </conditionalFormatting>
  <conditionalFormatting sqref="AV14:AV19">
    <cfRule type="cellIs" priority="20" operator="equal">
      <formula>""""""</formula>
    </cfRule>
    <cfRule type="cellIs" dxfId="1121" priority="21" stopIfTrue="1" operator="equal">
      <formula>10</formula>
    </cfRule>
    <cfRule type="cellIs" dxfId="1120" priority="22" operator="equal">
      <formula>"0"</formula>
    </cfRule>
    <cfRule type="cellIs" dxfId="1119" priority="23" stopIfTrue="1" operator="equal">
      <formula>15</formula>
    </cfRule>
  </conditionalFormatting>
  <conditionalFormatting sqref="AV15">
    <cfRule type="cellIs" priority="182" operator="equal">
      <formula>""""""</formula>
    </cfRule>
    <cfRule type="cellIs" dxfId="1118" priority="183" stopIfTrue="1" operator="equal">
      <formula>10</formula>
    </cfRule>
    <cfRule type="cellIs" dxfId="1117" priority="184" operator="equal">
      <formula>"0"</formula>
    </cfRule>
    <cfRule type="cellIs" dxfId="1116" priority="185" stopIfTrue="1" operator="equal">
      <formula>15</formula>
    </cfRule>
  </conditionalFormatting>
  <conditionalFormatting sqref="AV16">
    <cfRule type="cellIs" dxfId="1115" priority="481" stopIfTrue="1" operator="equal">
      <formula>10</formula>
    </cfRule>
    <cfRule type="cellIs" dxfId="1114" priority="482" operator="equal">
      <formula>"0"</formula>
    </cfRule>
    <cfRule type="cellIs" dxfId="1113" priority="483" stopIfTrue="1" operator="equal">
      <formula>15</formula>
    </cfRule>
  </conditionalFormatting>
  <conditionalFormatting sqref="AX8:AX9">
    <cfRule type="cellIs" dxfId="1112" priority="690" stopIfTrue="1" operator="equal">
      <formula>5</formula>
    </cfRule>
    <cfRule type="cellIs" dxfId="1111" priority="691" operator="equal">
      <formula>"0"</formula>
    </cfRule>
    <cfRule type="cellIs" dxfId="1110" priority="692" stopIfTrue="1" operator="equal">
      <formula>10</formula>
    </cfRule>
  </conditionalFormatting>
  <conditionalFormatting sqref="AX8:AX10">
    <cfRule type="cellIs" priority="641" operator="equal">
      <formula>""""""</formula>
    </cfRule>
  </conditionalFormatting>
  <conditionalFormatting sqref="AX10">
    <cfRule type="cellIs" dxfId="1109" priority="642" stopIfTrue="1" operator="equal">
      <formula>10</formula>
    </cfRule>
    <cfRule type="cellIs" dxfId="1108" priority="643" operator="equal">
      <formula>"0"</formula>
    </cfRule>
    <cfRule type="cellIs" dxfId="1107" priority="644" stopIfTrue="1" operator="equal">
      <formula>15</formula>
    </cfRule>
  </conditionalFormatting>
  <conditionalFormatting sqref="AX11">
    <cfRule type="cellIs" dxfId="1106" priority="594" stopIfTrue="1" operator="equal">
      <formula>10</formula>
    </cfRule>
    <cfRule type="cellIs" dxfId="1105" priority="595" operator="equal">
      <formula>"0"</formula>
    </cfRule>
    <cfRule type="cellIs" dxfId="1104" priority="596" stopIfTrue="1" operator="equal">
      <formula>15</formula>
    </cfRule>
  </conditionalFormatting>
  <conditionalFormatting sqref="AX12:AX19">
    <cfRule type="cellIs" priority="16" operator="equal">
      <formula>""""""</formula>
    </cfRule>
    <cfRule type="cellIs" dxfId="1103" priority="17" stopIfTrue="1" operator="equal">
      <formula>10</formula>
    </cfRule>
    <cfRule type="cellIs" dxfId="1102" priority="18" operator="equal">
      <formula>"0"</formula>
    </cfRule>
    <cfRule type="cellIs" dxfId="1101" priority="19" stopIfTrue="1" operator="equal">
      <formula>15</formula>
    </cfRule>
  </conditionalFormatting>
  <conditionalFormatting sqref="AX15">
    <cfRule type="cellIs" priority="178" operator="equal">
      <formula>""""""</formula>
    </cfRule>
    <cfRule type="cellIs" dxfId="1100" priority="179" stopIfTrue="1" operator="equal">
      <formula>10</formula>
    </cfRule>
    <cfRule type="cellIs" dxfId="1099" priority="180" operator="equal">
      <formula>"0"</formula>
    </cfRule>
    <cfRule type="cellIs" dxfId="1098" priority="181" stopIfTrue="1" operator="equal">
      <formula>15</formula>
    </cfRule>
  </conditionalFormatting>
  <conditionalFormatting sqref="AX16">
    <cfRule type="cellIs" dxfId="1097" priority="477" stopIfTrue="1" operator="equal">
      <formula>10</formula>
    </cfRule>
    <cfRule type="cellIs" dxfId="1096" priority="478" operator="equal">
      <formula>"0"</formula>
    </cfRule>
    <cfRule type="cellIs" dxfId="1095" priority="479" stopIfTrue="1" operator="equal">
      <formula>15</formula>
    </cfRule>
  </conditionalFormatting>
  <conditionalFormatting sqref="AZ8:AZ10">
    <cfRule type="cellIs" dxfId="1094" priority="638" stopIfTrue="1" operator="equal">
      <formula>10</formula>
    </cfRule>
    <cfRule type="cellIs" dxfId="1093" priority="639" operator="equal">
      <formula>"0"</formula>
    </cfRule>
    <cfRule type="cellIs" dxfId="1092" priority="640" stopIfTrue="1" operator="equal">
      <formula>15</formula>
    </cfRule>
  </conditionalFormatting>
  <conditionalFormatting sqref="AZ8:AZ17">
    <cfRule type="cellIs" priority="585" operator="equal">
      <formula>""""""</formula>
    </cfRule>
  </conditionalFormatting>
  <conditionalFormatting sqref="AZ11:AZ13">
    <cfRule type="cellIs" dxfId="1091" priority="368" stopIfTrue="1" operator="equal">
      <formula>10</formula>
    </cfRule>
    <cfRule type="cellIs" dxfId="1090" priority="369" operator="equal">
      <formula>"0"</formula>
    </cfRule>
    <cfRule type="cellIs" dxfId="1089" priority="370" stopIfTrue="1" operator="equal">
      <formula>15</formula>
    </cfRule>
  </conditionalFormatting>
  <conditionalFormatting sqref="AZ11:AZ15">
    <cfRule type="cellIs" priority="139" operator="equal">
      <formula>""""""</formula>
    </cfRule>
  </conditionalFormatting>
  <conditionalFormatting sqref="AZ12">
    <cfRule type="cellIs" dxfId="1088" priority="288" stopIfTrue="1" operator="equal">
      <formula>10</formula>
    </cfRule>
    <cfRule type="cellIs" dxfId="1087" priority="289" operator="equal">
      <formula>"0"</formula>
    </cfRule>
    <cfRule type="cellIs" dxfId="1086" priority="290" stopIfTrue="1" operator="equal">
      <formula>15</formula>
    </cfRule>
  </conditionalFormatting>
  <conditionalFormatting sqref="AZ14:AZ15">
    <cfRule type="cellIs" dxfId="1085" priority="140" stopIfTrue="1" operator="equal">
      <formula>10</formula>
    </cfRule>
    <cfRule type="cellIs" dxfId="1084" priority="141" operator="equal">
      <formula>"0"</formula>
    </cfRule>
    <cfRule type="cellIs" dxfId="1083" priority="142" stopIfTrue="1" operator="equal">
      <formula>15</formula>
    </cfRule>
  </conditionalFormatting>
  <conditionalFormatting sqref="AZ16:AZ17">
    <cfRule type="cellIs" dxfId="1082" priority="586" stopIfTrue="1" operator="equal">
      <formula>10</formula>
    </cfRule>
    <cfRule type="cellIs" dxfId="1081" priority="587" operator="equal">
      <formula>"0"</formula>
    </cfRule>
    <cfRule type="cellIs" dxfId="1080" priority="588" stopIfTrue="1" operator="equal">
      <formula>15</formula>
    </cfRule>
  </conditionalFormatting>
  <conditionalFormatting sqref="AZ18:AZ19">
    <cfRule type="cellIs" priority="52" operator="equal">
      <formula>""""""</formula>
    </cfRule>
    <cfRule type="cellIs" dxfId="1079" priority="53" stopIfTrue="1" operator="equal">
      <formula>10</formula>
    </cfRule>
    <cfRule type="cellIs" dxfId="1078" priority="54" operator="equal">
      <formula>"0"</formula>
    </cfRule>
    <cfRule type="cellIs" dxfId="1077" priority="55" stopIfTrue="1" operator="equal">
      <formula>15</formula>
    </cfRule>
  </conditionalFormatting>
  <conditionalFormatting sqref="BA8:BA19">
    <cfRule type="cellIs" dxfId="1076" priority="75" operator="equal">
      <formula>"DÉBIL"</formula>
    </cfRule>
    <cfRule type="cellIs" dxfId="1075" priority="76" operator="equal">
      <formula>"MODERADO"</formula>
    </cfRule>
    <cfRule type="cellIs" dxfId="1074" priority="77" operator="equal">
      <formula>"FUERTE"</formula>
    </cfRule>
  </conditionalFormatting>
  <conditionalFormatting sqref="BB8:BC17">
    <cfRule type="cellIs" dxfId="1073" priority="218" operator="between">
      <formula>86</formula>
      <formula>95</formula>
    </cfRule>
    <cfRule type="cellIs" dxfId="1072" priority="219" operator="between">
      <formula>0</formula>
      <formula>85</formula>
    </cfRule>
  </conditionalFormatting>
  <conditionalFormatting sqref="BB8:BC19">
    <cfRule type="cellIs" dxfId="1071" priority="72" operator="greaterThanOrEqual">
      <formula>96</formula>
    </cfRule>
  </conditionalFormatting>
  <conditionalFormatting sqref="BB14:BC14">
    <cfRule type="cellIs" dxfId="1070" priority="155" operator="between">
      <formula>86</formula>
      <formula>95</formula>
    </cfRule>
    <cfRule type="cellIs" dxfId="1069" priority="156" operator="between">
      <formula>0</formula>
      <formula>85</formula>
    </cfRule>
  </conditionalFormatting>
  <conditionalFormatting sqref="BB18:BC19">
    <cfRule type="cellIs" dxfId="1068" priority="73" operator="between">
      <formula>86</formula>
      <formula>95</formula>
    </cfRule>
    <cfRule type="cellIs" dxfId="1067" priority="74" operator="between">
      <formula>0</formula>
      <formula>85</formula>
    </cfRule>
  </conditionalFormatting>
  <conditionalFormatting sqref="BD8:BD19">
    <cfRule type="cellIs" dxfId="1066" priority="69" operator="equal">
      <formula>"DÉBIL"</formula>
    </cfRule>
    <cfRule type="cellIs" dxfId="1065" priority="70" operator="equal">
      <formula>"MODERADO"</formula>
    </cfRule>
    <cfRule type="cellIs" dxfId="1064" priority="71" operator="equal">
      <formula>"FUERTE"</formula>
    </cfRule>
  </conditionalFormatting>
  <conditionalFormatting sqref="BE9:BF19">
    <cfRule type="cellIs" dxfId="1063" priority="66" operator="equal">
      <formula>"DÉBIL"</formula>
    </cfRule>
    <cfRule type="cellIs" dxfId="1062" priority="67" operator="equal">
      <formula>"MODERADO"</formula>
    </cfRule>
    <cfRule type="cellIs" dxfId="1061" priority="68" operator="equal">
      <formula>"FUERTE"</formula>
    </cfRule>
  </conditionalFormatting>
  <conditionalFormatting sqref="BE8:BH8">
    <cfRule type="cellIs" dxfId="1060" priority="714" operator="equal">
      <formula>"DÉBIL"</formula>
    </cfRule>
    <cfRule type="cellIs" dxfId="1059" priority="715" operator="equal">
      <formula>"MODERADO"</formula>
    </cfRule>
    <cfRule type="cellIs" dxfId="1058" priority="716" operator="equal">
      <formula>"FUERTE"</formula>
    </cfRule>
  </conditionalFormatting>
  <conditionalFormatting sqref="BG12:BH12">
    <cfRule type="cellIs" dxfId="1057" priority="239" operator="equal">
      <formula>"DÉBIL"</formula>
    </cfRule>
    <cfRule type="cellIs" dxfId="1056" priority="240" operator="equal">
      <formula>"MODERADO"</formula>
    </cfRule>
    <cfRule type="cellIs" dxfId="1055" priority="241" operator="equal">
      <formula>"FUERTE"</formula>
    </cfRule>
  </conditionalFormatting>
  <conditionalFormatting sqref="BG14:BH14">
    <cfRule type="cellIs" dxfId="1054" priority="91" operator="equal">
      <formula>"DÉBIL"</formula>
    </cfRule>
    <cfRule type="cellIs" dxfId="1053" priority="92" operator="equal">
      <formula>"MODERADO"</formula>
    </cfRule>
    <cfRule type="cellIs" dxfId="1052" priority="93" operator="equal">
      <formula>"FUERTE"</formula>
    </cfRule>
  </conditionalFormatting>
  <conditionalFormatting sqref="BG16:BH16">
    <cfRule type="cellIs" dxfId="1051" priority="408" operator="equal">
      <formula>"DÉBIL"</formula>
    </cfRule>
    <cfRule type="cellIs" dxfId="1050" priority="409" operator="equal">
      <formula>"MODERADO"</formula>
    </cfRule>
    <cfRule type="cellIs" dxfId="1049" priority="410" operator="equal">
      <formula>"FUERTE"</formula>
    </cfRule>
  </conditionalFormatting>
  <conditionalFormatting sqref="BG18:BH18">
    <cfRule type="cellIs" dxfId="1048" priority="4" operator="equal">
      <formula>"DÉBIL"</formula>
    </cfRule>
    <cfRule type="cellIs" dxfId="1047" priority="5" operator="equal">
      <formula>"MODERADO"</formula>
    </cfRule>
    <cfRule type="cellIs" dxfId="1046" priority="6" operator="equal">
      <formula>"FUERTE"</formula>
    </cfRule>
  </conditionalFormatting>
  <conditionalFormatting sqref="BI8">
    <cfRule type="cellIs" dxfId="1045" priority="703" operator="equal">
      <formula>"CASI SIEMPRE"</formula>
    </cfRule>
    <cfRule type="cellIs" dxfId="1044" priority="704" operator="equal">
      <formula>"PROBABLE"</formula>
    </cfRule>
    <cfRule type="cellIs" dxfId="1043" priority="705" operator="equal">
      <formula>"POSIBLE"</formula>
    </cfRule>
    <cfRule type="cellIs" dxfId="1042" priority="706" operator="equal">
      <formula>"RARA VEZ"</formula>
    </cfRule>
    <cfRule type="cellIs" dxfId="1041" priority="707" operator="equal">
      <formula>"IMPROBABLE"</formula>
    </cfRule>
  </conditionalFormatting>
  <conditionalFormatting sqref="BI12">
    <cfRule type="cellIs" dxfId="1040" priority="271" operator="equal">
      <formula>"CASI SIEMPRE"</formula>
    </cfRule>
    <cfRule type="cellIs" dxfId="1039" priority="272" operator="equal">
      <formula>"PROBABLE"</formula>
    </cfRule>
    <cfRule type="cellIs" dxfId="1038" priority="273" operator="equal">
      <formula>"POSIBLE"</formula>
    </cfRule>
    <cfRule type="cellIs" dxfId="1037" priority="274" operator="equal">
      <formula>"RARA VEZ"</formula>
    </cfRule>
    <cfRule type="cellIs" dxfId="1036" priority="275" operator="equal">
      <formula>"IMPROBABLE"</formula>
    </cfRule>
  </conditionalFormatting>
  <conditionalFormatting sqref="BI14">
    <cfRule type="cellIs" dxfId="1035" priority="123" operator="equal">
      <formula>"CASI SIEMPRE"</formula>
    </cfRule>
    <cfRule type="cellIs" dxfId="1034" priority="124" operator="equal">
      <formula>"PROBABLE"</formula>
    </cfRule>
    <cfRule type="cellIs" dxfId="1033" priority="125" operator="equal">
      <formula>"POSIBLE"</formula>
    </cfRule>
    <cfRule type="cellIs" dxfId="1032" priority="126" operator="equal">
      <formula>"RARA VEZ"</formula>
    </cfRule>
    <cfRule type="cellIs" dxfId="1031" priority="127" operator="equal">
      <formula>"IMPROBABLE"</formula>
    </cfRule>
  </conditionalFormatting>
  <conditionalFormatting sqref="BI16">
    <cfRule type="cellIs" dxfId="1030" priority="504" operator="equal">
      <formula>"CASI SIEMPRE"</formula>
    </cfRule>
    <cfRule type="cellIs" dxfId="1029" priority="505" operator="equal">
      <formula>"PROBABLE"</formula>
    </cfRule>
    <cfRule type="cellIs" dxfId="1028" priority="506" operator="equal">
      <formula>"POSIBLE"</formula>
    </cfRule>
    <cfRule type="cellIs" dxfId="1027" priority="507" operator="equal">
      <formula>"RARA VEZ"</formula>
    </cfRule>
    <cfRule type="cellIs" dxfId="1026" priority="508" operator="equal">
      <formula>"IMPROBABLE"</formula>
    </cfRule>
  </conditionalFormatting>
  <conditionalFormatting sqref="BI18">
    <cfRule type="cellIs" dxfId="1025" priority="36" operator="equal">
      <formula>"CASI SIEMPRE"</formula>
    </cfRule>
    <cfRule type="cellIs" dxfId="1024" priority="37" operator="equal">
      <formula>"PROBABLE"</formula>
    </cfRule>
    <cfRule type="cellIs" dxfId="1023" priority="38" operator="equal">
      <formula>"POSIBLE"</formula>
    </cfRule>
    <cfRule type="cellIs" dxfId="1022" priority="39" operator="equal">
      <formula>"RARA VEZ"</formula>
    </cfRule>
    <cfRule type="cellIs" dxfId="1021" priority="40" operator="equal">
      <formula>"IMPROBABLE"</formula>
    </cfRule>
  </conditionalFormatting>
  <conditionalFormatting sqref="BJ8">
    <cfRule type="cellIs" dxfId="1020" priority="509" operator="equal">
      <formula>"DÉBIL"</formula>
    </cfRule>
    <cfRule type="cellIs" dxfId="1019" priority="510" operator="equal">
      <formula>"MODERADO"</formula>
    </cfRule>
    <cfRule type="cellIs" dxfId="1018" priority="511" operator="equal">
      <formula>"FUERTE"</formula>
    </cfRule>
  </conditionalFormatting>
  <conditionalFormatting sqref="BJ12">
    <cfRule type="cellIs" dxfId="1017" priority="245" operator="equal">
      <formula>"DÉBIL"</formula>
    </cfRule>
    <cfRule type="cellIs" dxfId="1016" priority="246" operator="equal">
      <formula>"MODERADO"</formula>
    </cfRule>
    <cfRule type="cellIs" dxfId="1015" priority="247" operator="equal">
      <formula>"FUERTE"</formula>
    </cfRule>
  </conditionalFormatting>
  <conditionalFormatting sqref="BJ14">
    <cfRule type="cellIs" dxfId="1014" priority="97" operator="equal">
      <formula>"DÉBIL"</formula>
    </cfRule>
    <cfRule type="cellIs" dxfId="1013" priority="98" operator="equal">
      <formula>"MODERADO"</formula>
    </cfRule>
    <cfRule type="cellIs" dxfId="1012" priority="99" operator="equal">
      <formula>"FUERTE"</formula>
    </cfRule>
  </conditionalFormatting>
  <conditionalFormatting sqref="BJ16">
    <cfRule type="cellIs" dxfId="1011" priority="428" operator="equal">
      <formula>"DÉBIL"</formula>
    </cfRule>
    <cfRule type="cellIs" dxfId="1010" priority="429" operator="equal">
      <formula>"MODERADO"</formula>
    </cfRule>
    <cfRule type="cellIs" dxfId="1009" priority="430" operator="equal">
      <formula>"FUERTE"</formula>
    </cfRule>
  </conditionalFormatting>
  <conditionalFormatting sqref="BJ18">
    <cfRule type="cellIs" dxfId="1008" priority="10" operator="equal">
      <formula>"DÉBIL"</formula>
    </cfRule>
    <cfRule type="cellIs" dxfId="1007" priority="11" operator="equal">
      <formula>"MODERADO"</formula>
    </cfRule>
    <cfRule type="cellIs" dxfId="1006" priority="12" operator="equal">
      <formula>"FUERTE"</formula>
    </cfRule>
  </conditionalFormatting>
  <conditionalFormatting sqref="BK8">
    <cfRule type="cellIs" dxfId="1005" priority="405" operator="equal">
      <formula>"CATASTRÓFICO"</formula>
    </cfRule>
    <cfRule type="cellIs" dxfId="1004" priority="406" operator="equal">
      <formula>"MAYOR"</formula>
    </cfRule>
    <cfRule type="cellIs" dxfId="1003" priority="407" operator="equal">
      <formula>"MODERADO"</formula>
    </cfRule>
  </conditionalFormatting>
  <conditionalFormatting sqref="BK12">
    <cfRule type="cellIs" dxfId="1002" priority="236" operator="equal">
      <formula>"CATASTRÓFICO"</formula>
    </cfRule>
    <cfRule type="cellIs" dxfId="1001" priority="237" operator="equal">
      <formula>"MAYOR"</formula>
    </cfRule>
    <cfRule type="cellIs" dxfId="1000" priority="238" operator="equal">
      <formula>"MODERADO"</formula>
    </cfRule>
  </conditionalFormatting>
  <conditionalFormatting sqref="BK14">
    <cfRule type="cellIs" dxfId="999" priority="88" operator="equal">
      <formula>"CATASTRÓFICO"</formula>
    </cfRule>
    <cfRule type="cellIs" dxfId="998" priority="89" operator="equal">
      <formula>"MAYOR"</formula>
    </cfRule>
    <cfRule type="cellIs" dxfId="997" priority="90" operator="equal">
      <formula>"MODERADO"</formula>
    </cfRule>
  </conditionalFormatting>
  <conditionalFormatting sqref="BK16">
    <cfRule type="cellIs" dxfId="996" priority="399" operator="equal">
      <formula>"CATASTRÓFICO"</formula>
    </cfRule>
    <cfRule type="cellIs" dxfId="995" priority="400" operator="equal">
      <formula>"MAYOR"</formula>
    </cfRule>
    <cfRule type="cellIs" dxfId="994" priority="401" operator="equal">
      <formula>"MODERADO"</formula>
    </cfRule>
  </conditionalFormatting>
  <conditionalFormatting sqref="BK18">
    <cfRule type="cellIs" dxfId="993" priority="1" operator="equal">
      <formula>"CATASTRÓFICO"</formula>
    </cfRule>
    <cfRule type="cellIs" dxfId="992" priority="2" operator="equal">
      <formula>"MAYOR"</formula>
    </cfRule>
    <cfRule type="cellIs" dxfId="991" priority="3" operator="equal">
      <formula>"MODERADO"</formula>
    </cfRule>
  </conditionalFormatting>
  <conditionalFormatting sqref="BL8">
    <cfRule type="cellIs" dxfId="990" priority="708" operator="equal">
      <formula>"DÉBIL"</formula>
    </cfRule>
    <cfRule type="cellIs" dxfId="989" priority="709" operator="equal">
      <formula>"MODERADO"</formula>
    </cfRule>
    <cfRule type="cellIs" dxfId="988" priority="710" operator="equal">
      <formula>"FUERTE"</formula>
    </cfRule>
  </conditionalFormatting>
  <conditionalFormatting sqref="BM8">
    <cfRule type="cellIs" dxfId="987" priority="711" operator="equal">
      <formula>"EXTREMO"</formula>
    </cfRule>
    <cfRule type="cellIs" dxfId="986" priority="712" operator="equal">
      <formula>"MODERADO"</formula>
    </cfRule>
    <cfRule type="cellIs" dxfId="985" priority="713" operator="equal">
      <formula>"ALTO"</formula>
    </cfRule>
  </conditionalFormatting>
  <conditionalFormatting sqref="BM12">
    <cfRule type="cellIs" dxfId="984" priority="248" operator="equal">
      <formula>"EXTREMO"</formula>
    </cfRule>
    <cfRule type="cellIs" dxfId="983" priority="249" operator="equal">
      <formula>"MODERADO"</formula>
    </cfRule>
    <cfRule type="cellIs" dxfId="982" priority="250" operator="equal">
      <formula>"ALTO"</formula>
    </cfRule>
  </conditionalFormatting>
  <conditionalFormatting sqref="BM14">
    <cfRule type="cellIs" dxfId="981" priority="100" operator="equal">
      <formula>"EXTREMO"</formula>
    </cfRule>
    <cfRule type="cellIs" dxfId="980" priority="101" operator="equal">
      <formula>"MODERADO"</formula>
    </cfRule>
    <cfRule type="cellIs" dxfId="979" priority="102" operator="equal">
      <formula>"ALTO"</formula>
    </cfRule>
  </conditionalFormatting>
  <conditionalFormatting sqref="BM16">
    <cfRule type="cellIs" dxfId="978" priority="437" operator="equal">
      <formula>"EXTREMO"</formula>
    </cfRule>
    <cfRule type="cellIs" dxfId="977" priority="438" operator="equal">
      <formula>"MODERADO"</formula>
    </cfRule>
    <cfRule type="cellIs" dxfId="976" priority="439" operator="equal">
      <formula>"ALTO"</formula>
    </cfRule>
  </conditionalFormatting>
  <conditionalFormatting sqref="BM18">
    <cfRule type="cellIs" dxfId="975" priority="13" operator="equal">
      <formula>"EXTREMO"</formula>
    </cfRule>
    <cfRule type="cellIs" dxfId="974" priority="14" operator="equal">
      <formula>"MODERADO"</formula>
    </cfRule>
    <cfRule type="cellIs" dxfId="973" priority="15" operator="equal">
      <formula>"ALTO"</formula>
    </cfRule>
  </conditionalFormatting>
  <dataValidations count="11">
    <dataValidation type="list" allowBlank="1" showInputMessage="1" showErrorMessage="1" errorTitle="ERROR" error="NO ADMITE VALOR DIFERENTE AL DE LA LISTA DESPLEGABLE (X)" sqref="R8:AE9 P8:Q8 P16:X16 P12 Q12:X15 Y10:AE19 P14 AF8:AG19 P18:X18" xr:uid="{3263BF9A-ACC3-47A3-A96D-A92CE4DE9825}">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8 H16:L16 J10:L10 J12:L15 H12:I12 H14:I14 H18:L18" xr:uid="{8334AD12-A2EA-4158-A9C3-9A37392CE7B3}">
      <formula1>$MS$6</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 O12 O16 O14 O18" xr:uid="{D6E0EE4C-1642-42DC-A689-FC20D7A4B2F8}">
      <formula1>$MS$6</formula1>
    </dataValidation>
    <dataValidation type="list" allowBlank="1" showInputMessage="1" showErrorMessage="1" sqref="AM8:AM19" xr:uid="{18980BF7-1489-4384-95BC-F1AFA06BC67C}">
      <formula1>$MM$7:$MM$8</formula1>
    </dataValidation>
    <dataValidation type="list" allowBlank="1" showInputMessage="1" showErrorMessage="1" sqref="AO8:AO19" xr:uid="{57ABF661-6BAF-4AE0-A5D1-C9374AF8B066}">
      <formula1>$MM$9:$MM$10</formula1>
    </dataValidation>
    <dataValidation type="list" allowBlank="1" showInputMessage="1" showErrorMessage="1" sqref="AQ8:AQ19" xr:uid="{CE1159D2-0FF4-4AF1-AD39-7D61CF87989B}">
      <formula1>$MN$7:$MN$8</formula1>
    </dataValidation>
    <dataValidation type="list" allowBlank="1" showInputMessage="1" showErrorMessage="1" sqref="AS8:AS19" xr:uid="{108EB92A-51E7-4363-9932-DE4277936341}">
      <formula1>$MO$7:$MO$9</formula1>
    </dataValidation>
    <dataValidation type="list" allowBlank="1" showInputMessage="1" showErrorMessage="1" sqref="AU8:AU19" xr:uid="{7B99B0EA-DC16-4E44-B7FC-23F300B2FDD4}">
      <formula1>$MP$7:$MP$8</formula1>
    </dataValidation>
    <dataValidation type="list" allowBlank="1" showInputMessage="1" showErrorMessage="1" sqref="AY8:AY19" xr:uid="{1A18BDCC-FAB2-4F7D-B586-C2B7F7198718}">
      <formula1>$MQ$7:$MQ$8</formula1>
    </dataValidation>
    <dataValidation type="list" allowBlank="1" showInputMessage="1" showErrorMessage="1" sqref="AW8:AW19" xr:uid="{89EDBD0D-9A70-44A4-A979-4AD4C750A8C7}">
      <formula1>$MR$7:$MR$9</formula1>
    </dataValidation>
    <dataValidation type="list" allowBlank="1" showInputMessage="1" showErrorMessage="1" sqref="BC8:BC19" xr:uid="{FE8376D1-7CB0-4F1F-A36B-6921FE87A6E2}">
      <formula1>$MK$6:$MK$8</formula1>
    </dataValidation>
  </dataValidations>
  <pageMargins left="0.7" right="0.7" top="0.75" bottom="0.75" header="0.3" footer="0.3"/>
  <pageSetup orientation="portrait"/>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56965-DD07-4256-96A8-895B51AD13E9}">
  <dimension ref="A1:MT17"/>
  <sheetViews>
    <sheetView topLeftCell="B1" zoomScale="98" zoomScaleNormal="98" workbookViewId="0">
      <selection activeCell="A4" sqref="A4:G5"/>
    </sheetView>
  </sheetViews>
  <sheetFormatPr baseColWidth="10" defaultColWidth="11.5" defaultRowHeight="15" x14ac:dyDescent="0.2"/>
  <cols>
    <col min="1" max="1" width="4" style="19" customWidth="1"/>
    <col min="2" max="3" width="16.6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hidden="1" customWidth="1"/>
    <col min="14" max="14" width="16.5" style="131" customWidth="1"/>
    <col min="15" max="33" width="5" style="19" hidden="1" customWidth="1"/>
    <col min="34" max="34" width="6.1640625" style="134" hidden="1" customWidth="1"/>
    <col min="35" max="35" width="16.33203125" style="131" bestFit="1" customWidth="1"/>
    <col min="36" max="36" width="5.83203125" style="79" hidden="1"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7.5" style="79" hidden="1" customWidth="1"/>
    <col min="61" max="61" width="15.33203125" style="136" customWidth="1"/>
    <col min="62" max="62" width="2" style="79" hidden="1" customWidth="1"/>
    <col min="63" max="63" width="12.83203125" style="79" customWidth="1"/>
    <col min="64" max="64" width="6.5" style="79" hidden="1" customWidth="1"/>
    <col min="65" max="65" width="15.6640625" style="79" customWidth="1"/>
    <col min="66" max="66" width="10.1640625" style="19" hidden="1" customWidth="1"/>
    <col min="67" max="67" width="53.6640625" style="7" hidden="1" customWidth="1"/>
    <col min="68" max="68" width="32.83203125" style="19" hidden="1" customWidth="1"/>
    <col min="69" max="69" width="21.5" style="19" hidden="1" customWidth="1"/>
    <col min="70" max="74" width="14.6640625"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34.5" customHeight="1" x14ac:dyDescent="0.2">
      <c r="A1" s="422"/>
      <c r="B1" s="423"/>
      <c r="C1" s="423"/>
      <c r="D1" s="424"/>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714"/>
      <c r="BJ1" s="228"/>
      <c r="BK1" s="508" t="s">
        <v>206</v>
      </c>
      <c r="BL1" s="508"/>
      <c r="BM1" s="508"/>
      <c r="BN1" s="228"/>
      <c r="BO1" s="426"/>
      <c r="BP1" s="426"/>
      <c r="BQ1" s="426"/>
    </row>
    <row r="2" spans="1:358" s="78" customFormat="1" ht="34.5"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565" t="s">
        <v>20</v>
      </c>
      <c r="BL2" s="565"/>
      <c r="BM2" s="565"/>
      <c r="BN2" s="229"/>
      <c r="BO2" s="426"/>
      <c r="BP2" s="426"/>
      <c r="BQ2" s="426"/>
    </row>
    <row r="3" spans="1:358" s="78" customFormat="1" ht="34.5" customHeight="1" x14ac:dyDescent="0.2">
      <c r="A3" s="425"/>
      <c r="B3" s="426"/>
      <c r="C3" s="426"/>
      <c r="D3" s="427"/>
      <c r="E3" s="567"/>
      <c r="F3" s="426"/>
      <c r="G3" s="426"/>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230"/>
      <c r="BK3" s="554" t="s">
        <v>21</v>
      </c>
      <c r="BL3" s="554"/>
      <c r="BM3" s="554"/>
      <c r="BN3" s="230"/>
      <c r="BO3" s="563"/>
      <c r="BP3" s="563"/>
      <c r="BQ3" s="563"/>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s="8" customFormat="1" ht="131.25" customHeight="1" x14ac:dyDescent="0.2">
      <c r="A8" s="771">
        <v>1</v>
      </c>
      <c r="B8" s="641" t="s">
        <v>207</v>
      </c>
      <c r="C8" s="640" t="s">
        <v>208</v>
      </c>
      <c r="D8" s="360" t="s">
        <v>209</v>
      </c>
      <c r="E8" s="777" t="s">
        <v>210</v>
      </c>
      <c r="F8" s="777" t="s">
        <v>80</v>
      </c>
      <c r="G8" s="775" t="s">
        <v>211</v>
      </c>
      <c r="H8" s="669"/>
      <c r="I8" s="607" t="s">
        <v>61</v>
      </c>
      <c r="J8" s="607"/>
      <c r="K8" s="607"/>
      <c r="L8" s="776"/>
      <c r="M8" s="747">
        <f>IF(L8="X",5,IF(K8="X",4,IF(J8="X",3,IF(I8="X",2,IF(H8="X",1,"0")))))</f>
        <v>2</v>
      </c>
      <c r="N8" s="748" t="str">
        <f>IF(M8=1,"RARA VEZ",IF(M8=2,"IMPROBABLE",IF(M8=3,"POSIBLE",IF(M8=4,"PROBABLE",IF(M8=5,"CASI SIEMPRE","")))))</f>
        <v>IMPROBABLE</v>
      </c>
      <c r="O8" s="669"/>
      <c r="P8" s="607" t="s">
        <v>61</v>
      </c>
      <c r="Q8" s="607"/>
      <c r="R8" s="607"/>
      <c r="S8" s="607" t="s">
        <v>61</v>
      </c>
      <c r="T8" s="607" t="s">
        <v>61</v>
      </c>
      <c r="U8" s="607"/>
      <c r="V8" s="607"/>
      <c r="W8" s="607" t="s">
        <v>61</v>
      </c>
      <c r="X8" s="607" t="s">
        <v>61</v>
      </c>
      <c r="Y8" s="607" t="s">
        <v>61</v>
      </c>
      <c r="Z8" s="607" t="s">
        <v>61</v>
      </c>
      <c r="AA8" s="607" t="s">
        <v>61</v>
      </c>
      <c r="AB8" s="607" t="s">
        <v>61</v>
      </c>
      <c r="AC8" s="607"/>
      <c r="AD8" s="607"/>
      <c r="AE8" s="607"/>
      <c r="AF8" s="607"/>
      <c r="AG8" s="776"/>
      <c r="AH8" s="609">
        <f>COUNTIF(O8:AG8,"X")</f>
        <v>9</v>
      </c>
      <c r="AI8" s="782" t="str">
        <f>IF(AH8=0,"",(IF(AH8&gt;11,"CATASTRÓFICO",IF(AH8&lt;=5,"MODERADO",IF(12&gt;AH8&gt;5,"MAYOR","")))))</f>
        <v>MAYOR</v>
      </c>
      <c r="AJ8" s="784">
        <f>IF(AI8="CATASTRÓFICO",5*M8,IF(AI8="MAYOR",4*M8,IF(AI8="MODERADO",3*M8,0)))</f>
        <v>8</v>
      </c>
      <c r="AK8" s="786" t="str">
        <f>IF(AJ8=0,"",IF(AJ8="MAYOR","EXTREMO",IF(AI8="CASI SIEMPRE","EXTREMO",IF(AI8="CATASTRÓFICO","EXTREMO",IF(AJ8="12M","EXTREMO",IF(AJ8=4,"ALTO",IF(AJ8=8,"ALTO",IF(AJ8=9,"ALTO",IF(AJ8=6,"MODERADO",IF(AJ8=3,"MODERADO",IF(AJ8=12,IF(AI8="MODERADO","ALTO","EXTREMO"),"EXTREMO")))))))))))</f>
        <v>ALTO</v>
      </c>
      <c r="AL8" s="44" t="s">
        <v>212</v>
      </c>
      <c r="AM8" s="40" t="s">
        <v>71</v>
      </c>
      <c r="AN8" s="82">
        <f t="shared" ref="AN8:AN13" si="0">IF(ISBLANK(AM8),"",IF(AM8="Asignado",15,"0"))</f>
        <v>15</v>
      </c>
      <c r="AO8" s="40" t="s">
        <v>84</v>
      </c>
      <c r="AP8" s="82">
        <f t="shared" ref="AP8:AP13" si="1">IF(ISBLANK(AO8),"",IF(AO8="Adecuado",15,"0"))</f>
        <v>15</v>
      </c>
      <c r="AQ8" s="40" t="s">
        <v>72</v>
      </c>
      <c r="AR8" s="82">
        <f t="shared" ref="AR8:AR13" si="2">IF(ISBLANK(AQ8),"",IF(AQ8="Oportuna",15,"0"))</f>
        <v>15</v>
      </c>
      <c r="AS8" s="40" t="s">
        <v>88</v>
      </c>
      <c r="AT8" s="82">
        <f t="shared" ref="AT8:AT13" si="3">IF(ISBLANK(AS8),"",IF(AS8="Prevenir",15,IF(AS8="Detectar",10,"0")))</f>
        <v>10</v>
      </c>
      <c r="AU8" s="40" t="s">
        <v>74</v>
      </c>
      <c r="AV8" s="82">
        <f t="shared" ref="AV8:AV13" si="4">IF(ISBLANK(AU8),"",IF(AU8="Confiable",15,"0"))</f>
        <v>15</v>
      </c>
      <c r="AW8" s="40" t="s">
        <v>76</v>
      </c>
      <c r="AX8" s="82">
        <f t="shared" ref="AX8:AX13" si="5">IF(ISBLANK(AW8),"",IF(AW8="Completa",10,IF(AW8="Incompleta",5,"0")))</f>
        <v>10</v>
      </c>
      <c r="AY8" s="41" t="s">
        <v>75</v>
      </c>
      <c r="AZ8" s="82">
        <f t="shared" ref="AZ8:AZ13" si="6">IF(ISBLANK(AY8),"",IF(AY8="Se Investigan y Resuelven Oportunamente",15,"0"))</f>
        <v>15</v>
      </c>
      <c r="BA8" s="91" t="str">
        <f t="shared" ref="BA8:BA13" si="7">IF(BB8=0,"",IF(BB8&lt;86,"Débil",(IF(BB8&gt;=96,"Fuerte","Moderado"))))</f>
        <v>Moderado</v>
      </c>
      <c r="BB8" s="92">
        <f t="shared" ref="BB8:BB13" si="8">SUM(AZ8,AX8,AV8,AT8,AR8,AP8,AN8)</f>
        <v>95</v>
      </c>
      <c r="BC8" s="42" t="s">
        <v>54</v>
      </c>
      <c r="BD8" s="92" t="str">
        <f>IF(ISBLANK(BC8),"",(IF(BC8="El control no se ejecuta por parte del responsable","Débil",(IF(BC8="El control se ejecuta de manera consistente por parte del responsable","Fuerte","Moderado")))))</f>
        <v>Fuerte</v>
      </c>
      <c r="BE8" s="91" t="str">
        <f>IF(BA8="","",(IF(BD8="Débil","Débil",IF(BD8="Moderado","Moderado",IF(BA8="Débil","Débil","Fuerte")))))</f>
        <v>Fuerte</v>
      </c>
      <c r="BF8" s="108">
        <f>IF(BD8="","",(IF(BD8="Fuerte",2,IF(BD8="Moderado",1,0))))</f>
        <v>2</v>
      </c>
      <c r="BG8" s="788">
        <f>IFERROR(ROUND(AVERAGE(BF8:BF9),0),0)</f>
        <v>2</v>
      </c>
      <c r="BH8" s="469">
        <f>IF(BI8="CASI SIEMPRE",5,IF(BI8="PROBABLE",4,IF(BI8="POSIBLE",3,IF(BI8="IMPROBABLE",2,IF(BI8="RARA VEZ",1,0)))))</f>
        <v>1</v>
      </c>
      <c r="BI8" s="445" t="str">
        <f>IF(BG8=2,IF(N8="CASI SIEMPRE","POSIBLE",IF(N8="PROBABLE","IMPROBABLE","RARA VEZ")),IF(BG8=1,IF(N8="CASI SEGURO","PROBABLE",IF(N8="PROBABLE","POSIBLE",IF(N8="POSIBLE","IMPROBABLE","RARA VEZ"))),IF(BG8=0,N8,0)))</f>
        <v>RARA VEZ</v>
      </c>
      <c r="BJ8" s="469">
        <f>IF(BK8="CATASTRÓFICO",5,IF(BK8="MAYOR",4,IF(BK8="MODERADO",3,0)))</f>
        <v>4</v>
      </c>
      <c r="BK8" s="789" t="str">
        <f>AI8</f>
        <v>MAYOR</v>
      </c>
      <c r="BL8" s="721">
        <f>IF(BJ8*BH8=12,IF(BI8="PROBABLE","12A","12M"),BH8*BJ8)</f>
        <v>4</v>
      </c>
      <c r="BM8" s="449" t="str">
        <f>IF(BL8=0,"",IF(BI8="CASI SIEMPRE","EXTREMO",IF(BK8="CATASTRÓFICO","EXTREMO",IF(BL8="12M","EXTREMO",IF(BL8="12A","ALTO",IF(BL8=4,"ALTO",IF(BL8=8,"ALTO",IF(BL8=9,"ALTO",IF(BL8=6,"MODERADO",IF(BL8=3,"MODERADO","EXTREMO"))))))))))</f>
        <v>ALTO</v>
      </c>
      <c r="BN8" s="715"/>
      <c r="BO8" s="30"/>
      <c r="BP8" s="126"/>
      <c r="BQ8" s="31"/>
      <c r="BR8" s="358">
        <v>0</v>
      </c>
      <c r="BS8" s="358">
        <v>0</v>
      </c>
      <c r="BT8" s="358">
        <v>0</v>
      </c>
      <c r="BU8" s="358">
        <v>0</v>
      </c>
      <c r="BV8" s="356"/>
      <c r="MK8" s="8" t="s">
        <v>85</v>
      </c>
      <c r="MM8" s="75" t="s">
        <v>86</v>
      </c>
      <c r="MN8" s="8" t="s">
        <v>87</v>
      </c>
      <c r="MO8" s="8" t="s">
        <v>88</v>
      </c>
      <c r="MP8" s="8" t="s">
        <v>89</v>
      </c>
      <c r="MQ8" s="8" t="s">
        <v>90</v>
      </c>
      <c r="MR8" s="8" t="s">
        <v>91</v>
      </c>
    </row>
    <row r="9" spans="1:358" s="8" customFormat="1" ht="128.25" customHeight="1" x14ac:dyDescent="0.2">
      <c r="A9" s="772"/>
      <c r="B9" s="641"/>
      <c r="C9" s="641"/>
      <c r="D9" s="360" t="s">
        <v>213</v>
      </c>
      <c r="E9" s="778"/>
      <c r="F9" s="778"/>
      <c r="G9" s="779"/>
      <c r="H9" s="780"/>
      <c r="I9" s="744"/>
      <c r="J9" s="744"/>
      <c r="K9" s="744"/>
      <c r="L9" s="781"/>
      <c r="M9" s="792"/>
      <c r="N9" s="793"/>
      <c r="O9" s="780"/>
      <c r="P9" s="744"/>
      <c r="Q9" s="744"/>
      <c r="R9" s="744"/>
      <c r="S9" s="744"/>
      <c r="T9" s="744"/>
      <c r="U9" s="744"/>
      <c r="V9" s="744"/>
      <c r="W9" s="744"/>
      <c r="X9" s="744"/>
      <c r="Y9" s="744"/>
      <c r="Z9" s="744"/>
      <c r="AA9" s="744"/>
      <c r="AB9" s="744"/>
      <c r="AC9" s="744"/>
      <c r="AD9" s="744"/>
      <c r="AE9" s="744"/>
      <c r="AF9" s="744"/>
      <c r="AG9" s="781"/>
      <c r="AH9" s="791"/>
      <c r="AI9" s="783"/>
      <c r="AJ9" s="785"/>
      <c r="AK9" s="787"/>
      <c r="AL9" s="322" t="s">
        <v>212</v>
      </c>
      <c r="AM9" s="38" t="s">
        <v>71</v>
      </c>
      <c r="AN9" s="83">
        <f t="shared" si="0"/>
        <v>15</v>
      </c>
      <c r="AO9" s="38" t="s">
        <v>84</v>
      </c>
      <c r="AP9" s="83">
        <f t="shared" si="1"/>
        <v>15</v>
      </c>
      <c r="AQ9" s="38" t="s">
        <v>72</v>
      </c>
      <c r="AR9" s="83">
        <f t="shared" si="2"/>
        <v>15</v>
      </c>
      <c r="AS9" s="38" t="s">
        <v>88</v>
      </c>
      <c r="AT9" s="83">
        <f t="shared" si="3"/>
        <v>10</v>
      </c>
      <c r="AU9" s="38" t="s">
        <v>74</v>
      </c>
      <c r="AV9" s="83">
        <f t="shared" si="4"/>
        <v>15</v>
      </c>
      <c r="AW9" s="38" t="s">
        <v>76</v>
      </c>
      <c r="AX9" s="192">
        <f t="shared" si="5"/>
        <v>10</v>
      </c>
      <c r="AY9" s="39" t="s">
        <v>75</v>
      </c>
      <c r="AZ9" s="83">
        <f t="shared" si="6"/>
        <v>15</v>
      </c>
      <c r="BA9" s="93" t="str">
        <f t="shared" si="7"/>
        <v>Moderado</v>
      </c>
      <c r="BB9" s="94">
        <f t="shared" si="8"/>
        <v>95</v>
      </c>
      <c r="BC9" s="37" t="s">
        <v>54</v>
      </c>
      <c r="BD9" s="103" t="str">
        <f t="shared" ref="BD9:BD13" si="9">IF(ISBLANK(BC9),"",(IF(BC9="El control no se ejecuta por parte del responsable","Débil",(IF(BC9="El control se ejecuta de manera consistente por parte del responsable","Fuerte","Moderado")))))</f>
        <v>Fuerte</v>
      </c>
      <c r="BE9" s="110" t="str">
        <f t="shared" ref="BE9:BE13" si="10">IF(BA9="","",(IF(BD9="Débil","Débil",IF(BD9="Moderado","Moderado",IF(BA9="Débil","Débil","Fuerte")))))</f>
        <v>Fuerte</v>
      </c>
      <c r="BF9" s="111">
        <f t="shared" ref="BF9:BF13" si="11">IF(BD9="","",(IF(BD9="Fuerte",2,IF(BD9="Moderado",1,0))))</f>
        <v>2</v>
      </c>
      <c r="BG9" s="788"/>
      <c r="BH9" s="469"/>
      <c r="BI9" s="445"/>
      <c r="BJ9" s="469"/>
      <c r="BK9" s="790"/>
      <c r="BL9" s="746"/>
      <c r="BM9" s="449"/>
      <c r="BN9" s="715"/>
      <c r="BO9" s="25"/>
      <c r="BP9" s="24"/>
      <c r="BQ9" s="26"/>
      <c r="BR9" s="358">
        <v>0</v>
      </c>
      <c r="BS9" s="358">
        <v>0</v>
      </c>
      <c r="BT9" s="358">
        <v>0</v>
      </c>
      <c r="BU9" s="358">
        <v>0</v>
      </c>
      <c r="BV9" s="356"/>
      <c r="MM9" s="8" t="s">
        <v>84</v>
      </c>
      <c r="MO9" s="8" t="s">
        <v>139</v>
      </c>
      <c r="MR9" s="8" t="s">
        <v>140</v>
      </c>
    </row>
    <row r="10" spans="1:358" s="8" customFormat="1" ht="115.5" customHeight="1" x14ac:dyDescent="0.2">
      <c r="A10" s="771">
        <v>2</v>
      </c>
      <c r="B10" s="641"/>
      <c r="C10" s="641"/>
      <c r="D10" s="248" t="s">
        <v>214</v>
      </c>
      <c r="E10" s="773" t="s">
        <v>215</v>
      </c>
      <c r="F10" s="641" t="s">
        <v>80</v>
      </c>
      <c r="G10" s="775" t="s">
        <v>216</v>
      </c>
      <c r="H10" s="658"/>
      <c r="I10" s="606" t="s">
        <v>61</v>
      </c>
      <c r="J10" s="606"/>
      <c r="K10" s="606"/>
      <c r="L10" s="659"/>
      <c r="M10" s="734">
        <f>IF(L10="X",5,IF(K10="X",4,IF(J10="X",3,IF(I10="X",2,IF(H10="X",1,"0")))))</f>
        <v>2</v>
      </c>
      <c r="N10" s="736" t="str">
        <f>IF(M10=1,"RARA VEZ",IF(M10=2,"IMPROBABLE",IF(M10=3,"POSIBLE",IF(M10=4,"PROBABLE",IF(M10=5,"CASI SIEMPRE","")))))</f>
        <v>IMPROBABLE</v>
      </c>
      <c r="O10" s="689" t="s">
        <v>61</v>
      </c>
      <c r="P10" s="672" t="s">
        <v>61</v>
      </c>
      <c r="Q10" s="672"/>
      <c r="R10" s="672"/>
      <c r="S10" s="672"/>
      <c r="T10" s="672" t="s">
        <v>61</v>
      </c>
      <c r="U10" s="672"/>
      <c r="V10" s="672"/>
      <c r="W10" s="672"/>
      <c r="X10" s="672" t="s">
        <v>61</v>
      </c>
      <c r="Y10" s="672" t="s">
        <v>61</v>
      </c>
      <c r="Z10" s="672" t="s">
        <v>61</v>
      </c>
      <c r="AA10" s="672" t="s">
        <v>61</v>
      </c>
      <c r="AB10" s="672" t="s">
        <v>61</v>
      </c>
      <c r="AC10" s="672" t="s">
        <v>61</v>
      </c>
      <c r="AD10" s="672"/>
      <c r="AE10" s="672"/>
      <c r="AF10" s="672"/>
      <c r="AG10" s="768"/>
      <c r="AH10" s="608">
        <f>COUNTIF(O10:AG10,"X")</f>
        <v>9</v>
      </c>
      <c r="AI10" s="769" t="str">
        <f>IF(AH10=0,"",(IF(AH10&gt;11,"CATASTRÓFICO",IF(AH10&lt;=5,"MODERADO",IF(12&gt;=AH10&gt;5,"MAYOR","")))))</f>
        <v>MAYOR</v>
      </c>
      <c r="AJ10" s="770">
        <f>IF(AI10="CATASTRÓFICO",5*M10,IF(AI10="MAYOR",4*M10,IF(AI10="MODERADO",3*M10,0)))</f>
        <v>8</v>
      </c>
      <c r="AK10" s="729" t="str">
        <f t="shared" ref="AK10" si="12">IF(AJ10=0,"",IF(AJ10="MAYOR","EXTREMO",IF(AI10="CASI SIEMPRE","EXTREMO",IF(AI10="CATASTRÓFICO","EXTREMO",IF(AJ10="12M","EXTREMO",IF(AJ10=4,"ALTO",IF(AJ10=8,"ALTO",IF(AJ10=9,"ALTO",IF(AJ10=6,"MODERADO",IF(AJ10=3,"MODERADO",IF(AJ10=12,IF(AI10="MODERADO","ALTO","EXTREMO"),"EXTREMO")))))))))))</f>
        <v>ALTO</v>
      </c>
      <c r="AL10" s="27" t="s">
        <v>217</v>
      </c>
      <c r="AM10" s="32" t="s">
        <v>71</v>
      </c>
      <c r="AN10" s="84">
        <f t="shared" si="0"/>
        <v>15</v>
      </c>
      <c r="AO10" s="32" t="s">
        <v>84</v>
      </c>
      <c r="AP10" s="84">
        <f t="shared" si="1"/>
        <v>15</v>
      </c>
      <c r="AQ10" s="32" t="s">
        <v>72</v>
      </c>
      <c r="AR10" s="84">
        <f t="shared" si="2"/>
        <v>15</v>
      </c>
      <c r="AS10" s="32" t="s">
        <v>73</v>
      </c>
      <c r="AT10" s="84">
        <f t="shared" si="3"/>
        <v>15</v>
      </c>
      <c r="AU10" s="32" t="s">
        <v>74</v>
      </c>
      <c r="AV10" s="84">
        <f t="shared" si="4"/>
        <v>15</v>
      </c>
      <c r="AW10" s="32" t="s">
        <v>76</v>
      </c>
      <c r="AX10" s="82">
        <f t="shared" si="5"/>
        <v>10</v>
      </c>
      <c r="AY10" s="33" t="s">
        <v>75</v>
      </c>
      <c r="AZ10" s="84">
        <f t="shared" si="6"/>
        <v>15</v>
      </c>
      <c r="BA10" s="95" t="str">
        <f t="shared" si="7"/>
        <v>Fuerte</v>
      </c>
      <c r="BB10" s="96">
        <f t="shared" si="8"/>
        <v>100</v>
      </c>
      <c r="BC10" s="32" t="s">
        <v>54</v>
      </c>
      <c r="BD10" s="104" t="str">
        <f t="shared" si="9"/>
        <v>Fuerte</v>
      </c>
      <c r="BE10" s="112" t="str">
        <f t="shared" si="10"/>
        <v>Fuerte</v>
      </c>
      <c r="BF10" s="113">
        <f t="shared" si="11"/>
        <v>2</v>
      </c>
      <c r="BG10" s="766">
        <f>IFERROR(ROUND(AVERAGE(BF10:BF11),0),0)</f>
        <v>2</v>
      </c>
      <c r="BH10" s="762">
        <f>IF(BI10="CASI SIEMPRE",5,IF(BI10="PROBABLE",4,IF(BI10="POSIBLE",3,IF(BI10="IMPROBABLE",2,IF(BI10="RARA VEZ",1,0)))))</f>
        <v>1</v>
      </c>
      <c r="BI10" s="764" t="str">
        <f>IF(BG10=2,IF(N10="CASI SIEMPRE","POSIBLE",IF(N10="PROBABLE","IMPROBABLE","RARA VEZ")),IF(BG10=1,IF(N10="CASI SEGURO","PROBABLE",IF(N10="PROBABLE","POSIBLE",IF(N10="POSIBLE","IMPROBABLE","RARA VEZ"))),IF(BG10=0,N10,0)))</f>
        <v>RARA VEZ</v>
      </c>
      <c r="BJ10" s="762">
        <f>IF(BK10="CATASTRÓFICO",5,IF(BK10="MAYOR",4,IF(BK10="MODERADO",3,0)))</f>
        <v>4</v>
      </c>
      <c r="BK10" s="452" t="str">
        <f>AI10</f>
        <v>MAYOR</v>
      </c>
      <c r="BL10" s="721">
        <f>IF(BJ10*BH10=12,IF(BI10="PROBABLE","12A","12M"),BH10*BJ10)</f>
        <v>4</v>
      </c>
      <c r="BM10" s="723" t="str">
        <f>IF(BL10=0,"",IF(BI10="CASI SIEMPRE","EXTREMO",IF(BK10="CATASTRÓFICO","EXTREMO",IF(BL10="12M","EXTREMO",IF(BL10="12A","ALTO",IF(BL10=4,"ALTO",IF(BL10=8,"ALTO",IF(BL10=9,"ALTO",IF(BL10=6,"MODERADO",IF(BL10=3,"MODERADO","EXTREMO"))))))))))</f>
        <v>ALTO</v>
      </c>
      <c r="BN10" s="760"/>
      <c r="BO10" s="17"/>
      <c r="BP10" s="72"/>
      <c r="BQ10" s="18"/>
      <c r="BR10" s="358">
        <v>0</v>
      </c>
      <c r="BS10" s="358">
        <v>0</v>
      </c>
      <c r="BT10" s="358">
        <v>0</v>
      </c>
      <c r="BU10" s="358">
        <v>0</v>
      </c>
      <c r="BV10" s="356"/>
      <c r="MM10" s="8" t="s">
        <v>129</v>
      </c>
    </row>
    <row r="11" spans="1:358" s="8" customFormat="1" ht="72.75" customHeight="1" x14ac:dyDescent="0.2">
      <c r="A11" s="772"/>
      <c r="B11" s="641"/>
      <c r="C11" s="641"/>
      <c r="D11" s="248" t="s">
        <v>218</v>
      </c>
      <c r="E11" s="774"/>
      <c r="F11" s="741"/>
      <c r="G11" s="743"/>
      <c r="H11" s="669"/>
      <c r="I11" s="607"/>
      <c r="J11" s="607"/>
      <c r="K11" s="607"/>
      <c r="L11" s="776"/>
      <c r="M11" s="747"/>
      <c r="N11" s="748"/>
      <c r="O11" s="670"/>
      <c r="P11" s="610"/>
      <c r="Q11" s="610"/>
      <c r="R11" s="610"/>
      <c r="S11" s="610"/>
      <c r="T11" s="610"/>
      <c r="U11" s="610"/>
      <c r="V11" s="610"/>
      <c r="W11" s="610"/>
      <c r="X11" s="610"/>
      <c r="Y11" s="610"/>
      <c r="Z11" s="610"/>
      <c r="AA11" s="610"/>
      <c r="AB11" s="610"/>
      <c r="AC11" s="610"/>
      <c r="AD11" s="610"/>
      <c r="AE11" s="610"/>
      <c r="AF11" s="610"/>
      <c r="AG11" s="663"/>
      <c r="AH11" s="621"/>
      <c r="AI11" s="745"/>
      <c r="AJ11" s="624"/>
      <c r="AK11" s="758" t="str">
        <f t="shared" ref="AK11:AK12" si="13">IF(AJ11=0,"",IF(AJ11="MAYOR","EXTREMO",IF(AI11="CASI SIEMPRE","EXTREMO",IF(AI11="CATASTRÓFICO","EXTREMO",IF(AJ11="12M","EXTREMO",IF(AJ11=4,"ALTO",IF(AJ11=8,"ALTO",IF(AJ11=9,"ALTO",IF(AJ11=6,"MODERADO",IF(AJ11=3,"MODERADO",IF(AJ11=12,IF(AI11="MODERADO","ALTO","EXTREMO"),"EXTREMO")))))))))))</f>
        <v/>
      </c>
      <c r="AL11" s="34" t="s">
        <v>219</v>
      </c>
      <c r="AM11" s="35" t="s">
        <v>71</v>
      </c>
      <c r="AN11" s="86">
        <f t="shared" si="0"/>
        <v>15</v>
      </c>
      <c r="AO11" s="35" t="s">
        <v>84</v>
      </c>
      <c r="AP11" s="86">
        <f t="shared" si="1"/>
        <v>15</v>
      </c>
      <c r="AQ11" s="35" t="s">
        <v>72</v>
      </c>
      <c r="AR11" s="86">
        <f t="shared" si="2"/>
        <v>15</v>
      </c>
      <c r="AS11" s="35" t="s">
        <v>73</v>
      </c>
      <c r="AT11" s="86">
        <f t="shared" si="3"/>
        <v>15</v>
      </c>
      <c r="AU11" s="35" t="s">
        <v>74</v>
      </c>
      <c r="AV11" s="86">
        <f t="shared" si="4"/>
        <v>15</v>
      </c>
      <c r="AW11" s="35" t="s">
        <v>76</v>
      </c>
      <c r="AX11" s="192">
        <f t="shared" si="5"/>
        <v>10</v>
      </c>
      <c r="AY11" s="36" t="s">
        <v>75</v>
      </c>
      <c r="AZ11" s="86">
        <f t="shared" si="6"/>
        <v>15</v>
      </c>
      <c r="BA11" s="99" t="str">
        <f t="shared" si="7"/>
        <v>Fuerte</v>
      </c>
      <c r="BB11" s="100">
        <f t="shared" si="8"/>
        <v>100</v>
      </c>
      <c r="BC11" s="35" t="s">
        <v>54</v>
      </c>
      <c r="BD11" s="106" t="str">
        <f t="shared" si="9"/>
        <v>Fuerte</v>
      </c>
      <c r="BE11" s="116" t="str">
        <f t="shared" si="10"/>
        <v>Fuerte</v>
      </c>
      <c r="BF11" s="117">
        <f t="shared" si="11"/>
        <v>2</v>
      </c>
      <c r="BG11" s="767"/>
      <c r="BH11" s="763"/>
      <c r="BI11" s="765"/>
      <c r="BJ11" s="763"/>
      <c r="BK11" s="448"/>
      <c r="BL11" s="746"/>
      <c r="BM11" s="749"/>
      <c r="BN11" s="761"/>
      <c r="BO11" s="15"/>
      <c r="BP11" s="74"/>
      <c r="BQ11" s="16"/>
      <c r="BR11" s="338">
        <v>0</v>
      </c>
      <c r="BS11" s="338">
        <v>0</v>
      </c>
      <c r="BT11" s="338">
        <v>0</v>
      </c>
      <c r="BU11" s="338">
        <v>0</v>
      </c>
      <c r="BV11" s="338"/>
    </row>
    <row r="12" spans="1:358" s="8" customFormat="1" ht="72.75" customHeight="1" x14ac:dyDescent="0.2">
      <c r="A12" s="751">
        <v>3</v>
      </c>
      <c r="B12" s="641"/>
      <c r="C12" s="641"/>
      <c r="D12" s="248" t="s">
        <v>220</v>
      </c>
      <c r="E12" s="753" t="s">
        <v>221</v>
      </c>
      <c r="F12" s="740" t="s">
        <v>80</v>
      </c>
      <c r="G12" s="742" t="s">
        <v>211</v>
      </c>
      <c r="H12" s="658"/>
      <c r="I12" s="606" t="s">
        <v>61</v>
      </c>
      <c r="J12" s="606"/>
      <c r="K12" s="606"/>
      <c r="L12" s="659"/>
      <c r="M12" s="734">
        <f>IF(L12="X",5,IF(K12="X",4,IF(J12="X",3,IF(I12="X",2,IF(H12="X",1,"0")))))</f>
        <v>2</v>
      </c>
      <c r="N12" s="736" t="str">
        <f>IF(M12=1,"RARA VEZ",IF(M12=2,"IMPROBABLE",IF(M12=3,"POSIBLE",IF(M12=4,"PROBABLE",IF(M12=5,"CASI SIEMPRE","")))))</f>
        <v>IMPROBABLE</v>
      </c>
      <c r="O12" s="655"/>
      <c r="P12" s="604" t="s">
        <v>61</v>
      </c>
      <c r="Q12" s="604"/>
      <c r="R12" s="604"/>
      <c r="S12" s="604" t="s">
        <v>61</v>
      </c>
      <c r="T12" s="604" t="s">
        <v>61</v>
      </c>
      <c r="U12" s="604"/>
      <c r="V12" s="604"/>
      <c r="W12" s="604" t="s">
        <v>61</v>
      </c>
      <c r="X12" s="604" t="s">
        <v>61</v>
      </c>
      <c r="Y12" s="604" t="s">
        <v>61</v>
      </c>
      <c r="Z12" s="604" t="s">
        <v>61</v>
      </c>
      <c r="AA12" s="604" t="s">
        <v>61</v>
      </c>
      <c r="AB12" s="604" t="s">
        <v>61</v>
      </c>
      <c r="AC12" s="604"/>
      <c r="AD12" s="604"/>
      <c r="AE12" s="604"/>
      <c r="AF12" s="604"/>
      <c r="AG12" s="725"/>
      <c r="AH12" s="608">
        <f>COUNTIF(O12:AG12,"X")</f>
        <v>9</v>
      </c>
      <c r="AI12" s="719" t="str">
        <f>IF(AH12=0,"",(IF(AH12&gt;11,"CATASTRÓFICO",IF(AH12&lt;=5,"MODERADO",IF(12&gt;=AH12&gt;5,"MAYOR","")))))</f>
        <v>MAYOR</v>
      </c>
      <c r="AJ12" s="623">
        <f>IF(AI12="CATASTRÓFICO",5*M12,IF(AI12="MAYOR",4*M12,IF(AI12="MODERADO",3*M12,0)))</f>
        <v>8</v>
      </c>
      <c r="AK12" s="729" t="str">
        <f t="shared" si="13"/>
        <v>ALTO</v>
      </c>
      <c r="AL12" s="29" t="s">
        <v>222</v>
      </c>
      <c r="AM12" s="11" t="s">
        <v>71</v>
      </c>
      <c r="AN12" s="87">
        <f t="shared" si="0"/>
        <v>15</v>
      </c>
      <c r="AO12" s="11" t="s">
        <v>84</v>
      </c>
      <c r="AP12" s="89">
        <f t="shared" si="1"/>
        <v>15</v>
      </c>
      <c r="AQ12" s="11" t="s">
        <v>72</v>
      </c>
      <c r="AR12" s="89">
        <f t="shared" si="2"/>
        <v>15</v>
      </c>
      <c r="AS12" s="11" t="s">
        <v>88</v>
      </c>
      <c r="AT12" s="89">
        <f t="shared" si="3"/>
        <v>10</v>
      </c>
      <c r="AU12" s="11" t="s">
        <v>74</v>
      </c>
      <c r="AV12" s="89">
        <f t="shared" si="4"/>
        <v>15</v>
      </c>
      <c r="AW12" s="11" t="s">
        <v>76</v>
      </c>
      <c r="AX12" s="82">
        <f t="shared" si="5"/>
        <v>10</v>
      </c>
      <c r="AY12" s="12" t="s">
        <v>75</v>
      </c>
      <c r="AZ12" s="87">
        <f t="shared" si="6"/>
        <v>15</v>
      </c>
      <c r="BA12" s="101" t="str">
        <f t="shared" si="7"/>
        <v>Moderado</v>
      </c>
      <c r="BB12" s="102">
        <f t="shared" si="8"/>
        <v>95</v>
      </c>
      <c r="BC12" s="11" t="s">
        <v>85</v>
      </c>
      <c r="BD12" s="107" t="str">
        <f t="shared" si="9"/>
        <v>Débil</v>
      </c>
      <c r="BE12" s="112" t="str">
        <f t="shared" si="10"/>
        <v>Débil</v>
      </c>
      <c r="BF12" s="113">
        <f t="shared" si="11"/>
        <v>0</v>
      </c>
      <c r="BG12" s="731">
        <f>IFERROR(ROUND(AVERAGE(BF12:BF13),0),0)</f>
        <v>1</v>
      </c>
      <c r="BH12" s="469">
        <f>IF(BI12="CASI SIEMPRE",5,IF(BI12="PROBABLE",4,IF(BI12="POSIBLE",3,IF(BI12="IMPROBABLE",2,IF(BI12="RARA VEZ",1,0)))))</f>
        <v>1</v>
      </c>
      <c r="BI12" s="445" t="str">
        <f>IF(BG12=2,IF(N12="CASI SIEMPRE","POSIBLE",IF(N12="PROBABLE","IMPROBABLE","RARA VEZ")),IF(BG12=1,IF(N12="CASI SEGURO","PROBABLE",IF(N12="PROBABLE","POSIBLE",IF(N12="POSIBLE","IMPROBABLE","RARA VEZ"))),IF(BG12=0,N12,0)))</f>
        <v>RARA VEZ</v>
      </c>
      <c r="BJ12" s="469">
        <f>IF(BK12="CATASTRÓFICO",5,IF(BK12="MAYOR",4,IF(BK12="MODERADO",3,0)))</f>
        <v>4</v>
      </c>
      <c r="BK12" s="719" t="str">
        <f>AI12</f>
        <v>MAYOR</v>
      </c>
      <c r="BL12" s="721">
        <f>IF(BJ12*BH12=12,IF(BI12="PROBABLE","12A","12M"),BH12*BJ12)</f>
        <v>4</v>
      </c>
      <c r="BM12" s="723" t="str">
        <f t="shared" ref="BM12" si="14">IF(BL12=0,"",IF(BI12="CASI SIEMPRE","EXTREMO",IF(BK12="CATASTRÓFICO","EXTREMO",IF(BL12="12M","EXTREMO",IF(BL12="12A","ALTO",IF(BL12=4,"ALTO",IF(BL12=8,"ALTO",IF(BL12=9,"ALTO",IF(BL12=6,"MODERADO",IF(BL12=3,"MODERADO","EXTREMO"))))))))))</f>
        <v>ALTO</v>
      </c>
      <c r="BN12" s="715"/>
      <c r="BO12" s="30"/>
      <c r="BP12" s="23"/>
      <c r="BQ12" s="31"/>
      <c r="BR12" s="338">
        <v>0</v>
      </c>
      <c r="BS12" s="338">
        <v>0</v>
      </c>
      <c r="BT12" s="338">
        <v>0</v>
      </c>
      <c r="BU12" s="338">
        <v>0</v>
      </c>
      <c r="BV12" s="338"/>
    </row>
    <row r="13" spans="1:358" s="8" customFormat="1" ht="72.75" customHeight="1" x14ac:dyDescent="0.2">
      <c r="A13" s="772"/>
      <c r="B13" s="641"/>
      <c r="C13" s="641"/>
      <c r="D13" s="248" t="s">
        <v>218</v>
      </c>
      <c r="E13" s="774"/>
      <c r="F13" s="741"/>
      <c r="G13" s="743"/>
      <c r="H13" s="670"/>
      <c r="I13" s="610"/>
      <c r="J13" s="610"/>
      <c r="K13" s="610"/>
      <c r="L13" s="663"/>
      <c r="M13" s="738"/>
      <c r="N13" s="739"/>
      <c r="O13" s="670"/>
      <c r="P13" s="610"/>
      <c r="Q13" s="610"/>
      <c r="R13" s="610"/>
      <c r="S13" s="610"/>
      <c r="T13" s="610"/>
      <c r="U13" s="610"/>
      <c r="V13" s="610"/>
      <c r="W13" s="610"/>
      <c r="X13" s="610"/>
      <c r="Y13" s="610"/>
      <c r="Z13" s="610"/>
      <c r="AA13" s="610"/>
      <c r="AB13" s="610"/>
      <c r="AC13" s="610"/>
      <c r="AD13" s="610"/>
      <c r="AE13" s="610"/>
      <c r="AF13" s="610"/>
      <c r="AG13" s="663"/>
      <c r="AH13" s="621"/>
      <c r="AI13" s="745"/>
      <c r="AJ13" s="624"/>
      <c r="AK13" s="758"/>
      <c r="AL13" s="14" t="s">
        <v>223</v>
      </c>
      <c r="AM13" s="35" t="s">
        <v>71</v>
      </c>
      <c r="AN13" s="88">
        <f t="shared" si="0"/>
        <v>15</v>
      </c>
      <c r="AO13" s="35" t="s">
        <v>84</v>
      </c>
      <c r="AP13" s="90">
        <f t="shared" si="1"/>
        <v>15</v>
      </c>
      <c r="AQ13" s="35" t="s">
        <v>72</v>
      </c>
      <c r="AR13" s="90">
        <f t="shared" si="2"/>
        <v>15</v>
      </c>
      <c r="AS13" s="35" t="s">
        <v>73</v>
      </c>
      <c r="AT13" s="90">
        <f t="shared" si="3"/>
        <v>15</v>
      </c>
      <c r="AU13" s="35" t="s">
        <v>74</v>
      </c>
      <c r="AV13" s="90">
        <f t="shared" si="4"/>
        <v>15</v>
      </c>
      <c r="AW13" s="35" t="s">
        <v>76</v>
      </c>
      <c r="AX13" s="192">
        <f t="shared" si="5"/>
        <v>10</v>
      </c>
      <c r="AY13" s="36" t="s">
        <v>75</v>
      </c>
      <c r="AZ13" s="88">
        <f t="shared" si="6"/>
        <v>15</v>
      </c>
      <c r="BA13" s="99" t="str">
        <f t="shared" si="7"/>
        <v>Fuerte</v>
      </c>
      <c r="BB13" s="100">
        <f t="shared" si="8"/>
        <v>100</v>
      </c>
      <c r="BC13" s="35" t="s">
        <v>54</v>
      </c>
      <c r="BD13" s="106" t="str">
        <f t="shared" si="9"/>
        <v>Fuerte</v>
      </c>
      <c r="BE13" s="118" t="str">
        <f t="shared" si="10"/>
        <v>Fuerte</v>
      </c>
      <c r="BF13" s="119">
        <f t="shared" si="11"/>
        <v>2</v>
      </c>
      <c r="BG13" s="759"/>
      <c r="BH13" s="598"/>
      <c r="BI13" s="578"/>
      <c r="BJ13" s="598"/>
      <c r="BK13" s="745"/>
      <c r="BL13" s="746"/>
      <c r="BM13" s="749"/>
      <c r="BN13" s="750"/>
      <c r="BO13" s="15"/>
      <c r="BP13" s="74"/>
      <c r="BQ13" s="16"/>
      <c r="BR13" s="338">
        <v>0</v>
      </c>
      <c r="BS13" s="338">
        <v>0</v>
      </c>
      <c r="BT13" s="338">
        <v>0</v>
      </c>
      <c r="BU13" s="338">
        <v>0</v>
      </c>
      <c r="BV13" s="338"/>
    </row>
    <row r="14" spans="1:358" s="8" customFormat="1" ht="72.75" customHeight="1" x14ac:dyDescent="0.2">
      <c r="A14" s="751">
        <v>4</v>
      </c>
      <c r="B14" s="641"/>
      <c r="C14" s="641"/>
      <c r="D14" s="248" t="s">
        <v>220</v>
      </c>
      <c r="E14" s="753" t="s">
        <v>224</v>
      </c>
      <c r="F14" s="740" t="s">
        <v>80</v>
      </c>
      <c r="G14" s="742" t="s">
        <v>211</v>
      </c>
      <c r="H14" s="658"/>
      <c r="I14" s="606" t="s">
        <v>61</v>
      </c>
      <c r="J14" s="606"/>
      <c r="K14" s="606"/>
      <c r="L14" s="659"/>
      <c r="M14" s="734">
        <f>IF(L14="X",5,IF(K14="X",4,IF(J14="X",3,IF(I14="X",2,IF(H14="X",1,"0")))))</f>
        <v>2</v>
      </c>
      <c r="N14" s="736" t="str">
        <f>IF(M14=1,"RARA VEZ",IF(M14=2,"IMPROBABLE",IF(M14=3,"POSIBLE",IF(M14=4,"PROBABLE",IF(M14=5,"CASI SIEMPRE","")))))</f>
        <v>IMPROBABLE</v>
      </c>
      <c r="O14" s="655"/>
      <c r="P14" s="604" t="s">
        <v>61</v>
      </c>
      <c r="Q14" s="604" t="s">
        <v>61</v>
      </c>
      <c r="R14" s="604" t="s">
        <v>61</v>
      </c>
      <c r="S14" s="604" t="s">
        <v>61</v>
      </c>
      <c r="T14" s="604" t="s">
        <v>61</v>
      </c>
      <c r="U14" s="604"/>
      <c r="V14" s="604" t="s">
        <v>61</v>
      </c>
      <c r="W14" s="604"/>
      <c r="X14" s="604"/>
      <c r="Y14" s="604" t="s">
        <v>61</v>
      </c>
      <c r="Z14" s="604" t="s">
        <v>61</v>
      </c>
      <c r="AA14" s="604"/>
      <c r="AB14" s="604" t="s">
        <v>61</v>
      </c>
      <c r="AC14" s="604"/>
      <c r="AD14" s="604"/>
      <c r="AE14" s="604"/>
      <c r="AF14" s="604"/>
      <c r="AG14" s="725" t="s">
        <v>82</v>
      </c>
      <c r="AH14" s="608">
        <f>COUNTIF(O14:AG14,"X")</f>
        <v>10</v>
      </c>
      <c r="AI14" s="719" t="str">
        <f>IF(AH14=0,"",(IF(AH14&gt;11,"CATASTRÓFICO",IF(AH14&lt;=5,"MODERADO",IF(12&gt;=AH14&gt;5,"MAYOR","")))))</f>
        <v>MAYOR</v>
      </c>
      <c r="AJ14" s="623">
        <f>IF(AI14="CATASTRÓFICO",5*M14,IF(AI14="MAYOR",4*M14,IF(AI14="MODERADO",3*M14,0)))</f>
        <v>8</v>
      </c>
      <c r="AK14" s="729" t="str">
        <f t="shared" ref="AK14" si="15">IF(AJ14=0,"",IF(AJ14="MAYOR","EXTREMO",IF(AI14="CASI SIEMPRE","EXTREMO",IF(AI14="CATASTRÓFICO","EXTREMO",IF(AJ14="12M","EXTREMO",IF(AJ14=4,"ALTO",IF(AJ14=8,"ALTO",IF(AJ14=9,"ALTO",IF(AJ14=6,"MODERADO",IF(AJ14=3,"MODERADO",IF(AJ14=12,IF(AI14="MODERADO","ALTO","EXTREMO"),"EXTREMO")))))))))))</f>
        <v>ALTO</v>
      </c>
      <c r="AL14" s="29" t="s">
        <v>225</v>
      </c>
      <c r="AM14" s="11" t="s">
        <v>71</v>
      </c>
      <c r="AN14" s="87">
        <f t="shared" ref="AN14:AN15" si="16">IF(ISBLANK(AM14),"",IF(AM14="Asignado",15,"0"))</f>
        <v>15</v>
      </c>
      <c r="AO14" s="11" t="s">
        <v>84</v>
      </c>
      <c r="AP14" s="89">
        <f t="shared" ref="AP14:AP15" si="17">IF(ISBLANK(AO14),"",IF(AO14="Adecuado",15,"0"))</f>
        <v>15</v>
      </c>
      <c r="AQ14" s="11" t="s">
        <v>72</v>
      </c>
      <c r="AR14" s="89">
        <f t="shared" ref="AR14:AR15" si="18">IF(ISBLANK(AQ14),"",IF(AQ14="Oportuna",15,"0"))</f>
        <v>15</v>
      </c>
      <c r="AS14" s="11" t="s">
        <v>88</v>
      </c>
      <c r="AT14" s="89">
        <f t="shared" ref="AT14:AT15" si="19">IF(ISBLANK(AS14),"",IF(AS14="Prevenir",15,IF(AS14="Detectar",10,"0")))</f>
        <v>10</v>
      </c>
      <c r="AU14" s="11" t="s">
        <v>74</v>
      </c>
      <c r="AV14" s="89">
        <f t="shared" ref="AV14:AV15" si="20">IF(ISBLANK(AU14),"",IF(AU14="Confiable",15,"0"))</f>
        <v>15</v>
      </c>
      <c r="AW14" s="11" t="s">
        <v>76</v>
      </c>
      <c r="AX14" s="82">
        <f t="shared" ref="AX14:AX15" si="21">IF(ISBLANK(AW14),"",IF(AW14="Completa",10,IF(AW14="Incompleta",5,"0")))</f>
        <v>10</v>
      </c>
      <c r="AY14" s="12" t="s">
        <v>75</v>
      </c>
      <c r="AZ14" s="87">
        <f t="shared" ref="AZ14:AZ15" si="22">IF(ISBLANK(AY14),"",IF(AY14="Se Investigan y Resuelven Oportunamente",15,"0"))</f>
        <v>15</v>
      </c>
      <c r="BA14" s="101" t="str">
        <f t="shared" ref="BA14:BA15" si="23">IF(BB14=0,"",IF(BB14&lt;86,"Débil",(IF(BB14&gt;=96,"Fuerte","Moderado"))))</f>
        <v>Moderado</v>
      </c>
      <c r="BB14" s="102">
        <f t="shared" ref="BB14:BB15" si="24">SUM(AZ14,AX14,AV14,AT14,AR14,AP14,AN14)</f>
        <v>95</v>
      </c>
      <c r="BC14" s="11" t="s">
        <v>85</v>
      </c>
      <c r="BD14" s="107" t="str">
        <f t="shared" ref="BD14:BD15" si="25">IF(ISBLANK(BC14),"",(IF(BC14="El control no se ejecuta por parte del responsable","Débil",(IF(BC14="El control se ejecuta de manera consistente por parte del responsable","Fuerte","Moderado")))))</f>
        <v>Débil</v>
      </c>
      <c r="BE14" s="112" t="str">
        <f t="shared" ref="BE14:BE15" si="26">IF(BA14="","",(IF(BD14="Débil","Débil",IF(BD14="Moderado","Moderado",IF(BA14="Débil","Débil","Fuerte")))))</f>
        <v>Débil</v>
      </c>
      <c r="BF14" s="113">
        <f t="shared" ref="BF14:BF15" si="27">IF(BD14="","",(IF(BD14="Fuerte",2,IF(BD14="Moderado",1,0))))</f>
        <v>0</v>
      </c>
      <c r="BG14" s="731">
        <f>IFERROR(ROUND(AVERAGE(BF14:BF15),0),0)</f>
        <v>1</v>
      </c>
      <c r="BH14" s="469">
        <f>IF(BI14="CASI SIEMPRE",5,IF(BI14="PROBABLE",4,IF(BI14="POSIBLE",3,IF(BI14="IMPROBABLE",2,IF(BI14="RARA VEZ",1,0)))))</f>
        <v>1</v>
      </c>
      <c r="BI14" s="445" t="str">
        <f>IF(BG14=2,IF(N14="CASI SIEMPRE","POSIBLE",IF(N14="PROBABLE","IMPROBABLE","RARA VEZ")),IF(BG14=1,IF(N14="CASI SEGURO","PROBABLE",IF(N14="PROBABLE","POSIBLE",IF(N14="POSIBLE","IMPROBABLE","RARA VEZ"))),IF(BG14=0,N14,0)))</f>
        <v>RARA VEZ</v>
      </c>
      <c r="BJ14" s="469">
        <f>IF(BK14="CATASTRÓFICO",5,IF(BK14="MAYOR",4,IF(BK14="MODERADO",3,0)))</f>
        <v>4</v>
      </c>
      <c r="BK14" s="719" t="str">
        <f>AI14</f>
        <v>MAYOR</v>
      </c>
      <c r="BL14" s="721">
        <f>IF(BJ14*BH14=12,IF(BI14="PROBABLE","12A","12M"),BH14*BJ14)</f>
        <v>4</v>
      </c>
      <c r="BM14" s="723" t="str">
        <f t="shared" ref="BM14" si="28">IF(BL14=0,"",IF(BI14="CASI SIEMPRE","EXTREMO",IF(BK14="CATASTRÓFICO","EXTREMO",IF(BL14="12M","EXTREMO",IF(BL14="12A","ALTO",IF(BL14=4,"ALTO",IF(BL14=8,"ALTO",IF(BL14=9,"ALTO",IF(BL14=6,"MODERADO",IF(BL14=3,"MODERADO","EXTREMO"))))))))))</f>
        <v>ALTO</v>
      </c>
      <c r="BN14" s="715"/>
      <c r="BO14" s="30"/>
      <c r="BP14" s="23"/>
      <c r="BQ14" s="31"/>
      <c r="BR14" s="338">
        <v>0</v>
      </c>
      <c r="BS14" s="338">
        <v>0</v>
      </c>
      <c r="BT14" s="338">
        <v>0</v>
      </c>
      <c r="BU14" s="338">
        <v>0</v>
      </c>
      <c r="BV14" s="338"/>
    </row>
    <row r="15" spans="1:358" s="8" customFormat="1" ht="72.75" customHeight="1" x14ac:dyDescent="0.2">
      <c r="A15" s="752"/>
      <c r="B15" s="755"/>
      <c r="C15" s="755"/>
      <c r="D15" s="248" t="s">
        <v>226</v>
      </c>
      <c r="E15" s="754"/>
      <c r="F15" s="755"/>
      <c r="G15" s="756"/>
      <c r="H15" s="757"/>
      <c r="I15" s="733"/>
      <c r="J15" s="733"/>
      <c r="K15" s="733"/>
      <c r="L15" s="726"/>
      <c r="M15" s="735"/>
      <c r="N15" s="737"/>
      <c r="O15" s="757"/>
      <c r="P15" s="733"/>
      <c r="Q15" s="733"/>
      <c r="R15" s="733"/>
      <c r="S15" s="733"/>
      <c r="T15" s="733"/>
      <c r="U15" s="733"/>
      <c r="V15" s="733"/>
      <c r="W15" s="733"/>
      <c r="X15" s="733"/>
      <c r="Y15" s="733"/>
      <c r="Z15" s="733"/>
      <c r="AA15" s="733"/>
      <c r="AB15" s="733"/>
      <c r="AC15" s="733"/>
      <c r="AD15" s="733"/>
      <c r="AE15" s="733"/>
      <c r="AF15" s="733"/>
      <c r="AG15" s="726"/>
      <c r="AH15" s="727"/>
      <c r="AI15" s="720"/>
      <c r="AJ15" s="728"/>
      <c r="AK15" s="730"/>
      <c r="AL15" s="67" t="s">
        <v>225</v>
      </c>
      <c r="AM15" s="215" t="s">
        <v>71</v>
      </c>
      <c r="AN15" s="144">
        <f t="shared" si="16"/>
        <v>15</v>
      </c>
      <c r="AO15" s="215" t="s">
        <v>84</v>
      </c>
      <c r="AP15" s="145">
        <f t="shared" si="17"/>
        <v>15</v>
      </c>
      <c r="AQ15" s="215" t="s">
        <v>72</v>
      </c>
      <c r="AR15" s="145">
        <f t="shared" si="18"/>
        <v>15</v>
      </c>
      <c r="AS15" s="215" t="s">
        <v>73</v>
      </c>
      <c r="AT15" s="145">
        <f t="shared" si="19"/>
        <v>15</v>
      </c>
      <c r="AU15" s="215" t="s">
        <v>74</v>
      </c>
      <c r="AV15" s="145">
        <f t="shared" si="20"/>
        <v>15</v>
      </c>
      <c r="AW15" s="215" t="s">
        <v>76</v>
      </c>
      <c r="AX15" s="139">
        <f t="shared" si="21"/>
        <v>10</v>
      </c>
      <c r="AY15" s="216" t="s">
        <v>75</v>
      </c>
      <c r="AZ15" s="144">
        <f t="shared" si="22"/>
        <v>15</v>
      </c>
      <c r="BA15" s="146" t="str">
        <f t="shared" si="23"/>
        <v>Fuerte</v>
      </c>
      <c r="BB15" s="147">
        <f t="shared" si="24"/>
        <v>100</v>
      </c>
      <c r="BC15" s="215" t="s">
        <v>54</v>
      </c>
      <c r="BD15" s="148" t="str">
        <f t="shared" si="25"/>
        <v>Fuerte</v>
      </c>
      <c r="BE15" s="149" t="str">
        <f t="shared" si="26"/>
        <v>Fuerte</v>
      </c>
      <c r="BF15" s="150">
        <f t="shared" si="27"/>
        <v>2</v>
      </c>
      <c r="BG15" s="732"/>
      <c r="BH15" s="717"/>
      <c r="BI15" s="718"/>
      <c r="BJ15" s="717"/>
      <c r="BK15" s="720"/>
      <c r="BL15" s="722"/>
      <c r="BM15" s="724"/>
      <c r="BN15" s="716"/>
      <c r="BO15" s="68"/>
      <c r="BP15" s="69"/>
      <c r="BQ15" s="70"/>
      <c r="BR15" s="338">
        <v>0</v>
      </c>
      <c r="BS15" s="338">
        <v>0</v>
      </c>
      <c r="BT15" s="338">
        <v>0</v>
      </c>
      <c r="BU15" s="338">
        <v>0</v>
      </c>
      <c r="BV15" s="338"/>
    </row>
    <row r="16" spans="1:358" x14ac:dyDescent="0.2">
      <c r="H16" s="20"/>
      <c r="M16" s="128"/>
      <c r="N16" s="129"/>
      <c r="O16" s="21"/>
      <c r="AH16" s="132"/>
      <c r="AI16" s="129"/>
      <c r="AK16" s="133"/>
      <c r="BI16" s="137"/>
      <c r="BJ16" s="129"/>
      <c r="BM16" s="138"/>
      <c r="BR16" s="339">
        <f>AVERAGE(BR8:BR15)</f>
        <v>0</v>
      </c>
      <c r="BS16" s="339">
        <f t="shared" ref="BS16:BU16" si="29">AVERAGE(BS8:BS15)</f>
        <v>0</v>
      </c>
      <c r="BT16" s="339">
        <f t="shared" si="29"/>
        <v>0</v>
      </c>
      <c r="BU16" s="339">
        <f t="shared" si="29"/>
        <v>0</v>
      </c>
      <c r="BV16" s="339"/>
    </row>
    <row r="17" spans="2:67" s="19" customFormat="1" x14ac:dyDescent="0.2">
      <c r="B17" s="7"/>
      <c r="C17" s="7"/>
      <c r="D17" s="7"/>
      <c r="E17" s="7"/>
      <c r="G17" s="7"/>
      <c r="M17" s="130"/>
      <c r="N17" s="131"/>
      <c r="AH17" s="134"/>
      <c r="AI17" s="131"/>
      <c r="AJ17" s="79"/>
      <c r="AK17" s="135"/>
      <c r="AN17" s="136"/>
      <c r="AP17" s="136"/>
      <c r="AR17" s="136"/>
      <c r="AT17" s="136"/>
      <c r="AV17" s="136"/>
      <c r="AX17" s="136"/>
      <c r="AZ17" s="136"/>
      <c r="BA17" s="79"/>
      <c r="BB17" s="136"/>
      <c r="BC17" s="22"/>
      <c r="BD17" s="79"/>
      <c r="BE17" s="79"/>
      <c r="BF17" s="79"/>
      <c r="BG17" s="79"/>
      <c r="BH17" s="79"/>
      <c r="BI17" s="136"/>
      <c r="BJ17" s="79"/>
      <c r="BK17" s="79"/>
      <c r="BL17" s="79"/>
      <c r="BM17" s="79"/>
      <c r="BO17" s="7"/>
    </row>
  </sheetData>
  <protectedRanges>
    <protectedRange sqref="BR11:BU15" name="Rango1_2_1_1"/>
    <protectedRange sqref="BR8:BU10" name="Rango1_2_1_1_1"/>
  </protectedRanges>
  <mergeCells count="218">
    <mergeCell ref="BR4:BV5"/>
    <mergeCell ref="BR6:BR7"/>
    <mergeCell ref="BS6:BS7"/>
    <mergeCell ref="BT6:BT7"/>
    <mergeCell ref="BV6:BV7"/>
    <mergeCell ref="BQ6:BQ7"/>
    <mergeCell ref="AM7:AN7"/>
    <mergeCell ref="AO7:AP7"/>
    <mergeCell ref="AQ7:AR7"/>
    <mergeCell ref="AS7:AT7"/>
    <mergeCell ref="AU7:AV7"/>
    <mergeCell ref="AW7:AX7"/>
    <mergeCell ref="AY7:AZ7"/>
    <mergeCell ref="BP6:BP7"/>
    <mergeCell ref="BN6:BN7"/>
    <mergeCell ref="BO6:BO7"/>
    <mergeCell ref="BU6:BU7"/>
    <mergeCell ref="B6:B7"/>
    <mergeCell ref="D6:D7"/>
    <mergeCell ref="E6:E7"/>
    <mergeCell ref="F6:F7"/>
    <mergeCell ref="G6:G7"/>
    <mergeCell ref="H6:L6"/>
    <mergeCell ref="M6:N6"/>
    <mergeCell ref="O6:AG6"/>
    <mergeCell ref="C6:C7"/>
    <mergeCell ref="M8:M9"/>
    <mergeCell ref="N8:N9"/>
    <mergeCell ref="AM6:AZ6"/>
    <mergeCell ref="BA6:BB7"/>
    <mergeCell ref="A1:D3"/>
    <mergeCell ref="A4:G5"/>
    <mergeCell ref="H4:BM4"/>
    <mergeCell ref="AH6:AI6"/>
    <mergeCell ref="AJ6:AK7"/>
    <mergeCell ref="AL6:AL7"/>
    <mergeCell ref="O8:O9"/>
    <mergeCell ref="P8:P9"/>
    <mergeCell ref="Q8:Q9"/>
    <mergeCell ref="R8:R9"/>
    <mergeCell ref="S8:S9"/>
    <mergeCell ref="T8:T9"/>
    <mergeCell ref="BE6:BG7"/>
    <mergeCell ref="BL6:BM7"/>
    <mergeCell ref="A8:A9"/>
    <mergeCell ref="AA8:AA9"/>
    <mergeCell ref="AB8:AB9"/>
    <mergeCell ref="H5:AK5"/>
    <mergeCell ref="AL5:BM5"/>
    <mergeCell ref="A6:A7"/>
    <mergeCell ref="BO1:BQ3"/>
    <mergeCell ref="BN4:BQ5"/>
    <mergeCell ref="BC6:BD7"/>
    <mergeCell ref="AC8:AC9"/>
    <mergeCell ref="AD8:AD9"/>
    <mergeCell ref="AE8:AE9"/>
    <mergeCell ref="AF8:AF9"/>
    <mergeCell ref="AI8:AI9"/>
    <mergeCell ref="AJ8:AJ9"/>
    <mergeCell ref="AK8:AK9"/>
    <mergeCell ref="BG8:BG9"/>
    <mergeCell ref="BN8:BN9"/>
    <mergeCell ref="BH8:BH9"/>
    <mergeCell ref="BI8:BI9"/>
    <mergeCell ref="BJ8:BJ9"/>
    <mergeCell ref="BK8:BK9"/>
    <mergeCell ref="BL8:BL9"/>
    <mergeCell ref="BM8:BM9"/>
    <mergeCell ref="AG8:AG9"/>
    <mergeCell ref="AH8:AH9"/>
    <mergeCell ref="BH6:BI7"/>
    <mergeCell ref="BJ6:BK7"/>
    <mergeCell ref="BK1:BM1"/>
    <mergeCell ref="BK2:BM2"/>
    <mergeCell ref="Y8:Y9"/>
    <mergeCell ref="Z8:Z9"/>
    <mergeCell ref="O12:O13"/>
    <mergeCell ref="P12:P13"/>
    <mergeCell ref="A10:A11"/>
    <mergeCell ref="E10:E11"/>
    <mergeCell ref="F10:F11"/>
    <mergeCell ref="G10:G11"/>
    <mergeCell ref="H10:H11"/>
    <mergeCell ref="I10:I11"/>
    <mergeCell ref="J10:J11"/>
    <mergeCell ref="K10:K11"/>
    <mergeCell ref="L10:L11"/>
    <mergeCell ref="B8:B15"/>
    <mergeCell ref="E8:E9"/>
    <mergeCell ref="F8:F9"/>
    <mergeCell ref="G8:G9"/>
    <mergeCell ref="H8:H9"/>
    <mergeCell ref="A12:A13"/>
    <mergeCell ref="E12:E13"/>
    <mergeCell ref="C8:C15"/>
    <mergeCell ref="J8:J9"/>
    <mergeCell ref="K8:K9"/>
    <mergeCell ref="L8:L9"/>
    <mergeCell ref="BN10:BN11"/>
    <mergeCell ref="BH10:BH11"/>
    <mergeCell ref="BI10:BI11"/>
    <mergeCell ref="BJ10:BJ11"/>
    <mergeCell ref="BK10:BK11"/>
    <mergeCell ref="V10:V11"/>
    <mergeCell ref="W10:W11"/>
    <mergeCell ref="X10:X11"/>
    <mergeCell ref="AK10:AK11"/>
    <mergeCell ref="BG10:BG11"/>
    <mergeCell ref="AE10:AE11"/>
    <mergeCell ref="AF10:AF11"/>
    <mergeCell ref="AG10:AG11"/>
    <mergeCell ref="AH10:AH11"/>
    <mergeCell ref="AI10:AI11"/>
    <mergeCell ref="AJ10:AJ11"/>
    <mergeCell ref="AA10:AA11"/>
    <mergeCell ref="AB10:AB11"/>
    <mergeCell ref="AC10:AC11"/>
    <mergeCell ref="AD10:AD11"/>
    <mergeCell ref="Y10:Y11"/>
    <mergeCell ref="Z10:Z11"/>
    <mergeCell ref="BN12:BN13"/>
    <mergeCell ref="A14:A15"/>
    <mergeCell ref="E14:E15"/>
    <mergeCell ref="F14:F15"/>
    <mergeCell ref="G14:G15"/>
    <mergeCell ref="H14:H15"/>
    <mergeCell ref="AI12:AI13"/>
    <mergeCell ref="AJ12:AJ13"/>
    <mergeCell ref="AK12:AK13"/>
    <mergeCell ref="BG12:BG13"/>
    <mergeCell ref="BH12:BH13"/>
    <mergeCell ref="BI12:BI13"/>
    <mergeCell ref="AC12:AC13"/>
    <mergeCell ref="AD12:AD13"/>
    <mergeCell ref="AE12:AE13"/>
    <mergeCell ref="AF12:AF13"/>
    <mergeCell ref="AG12:AG13"/>
    <mergeCell ref="AH12:AH13"/>
    <mergeCell ref="W12:W13"/>
    <mergeCell ref="X12:X13"/>
    <mergeCell ref="O14:O15"/>
    <mergeCell ref="AA12:AA13"/>
    <mergeCell ref="AB12:AB13"/>
    <mergeCell ref="Q12:Q13"/>
    <mergeCell ref="BM12:BM13"/>
    <mergeCell ref="R12:R13"/>
    <mergeCell ref="S12:S13"/>
    <mergeCell ref="T12:T13"/>
    <mergeCell ref="U12:U13"/>
    <mergeCell ref="V12:V13"/>
    <mergeCell ref="BJ12:BJ13"/>
    <mergeCell ref="BL10:BL11"/>
    <mergeCell ref="BM10:BM11"/>
    <mergeCell ref="S10:S11"/>
    <mergeCell ref="T10:T11"/>
    <mergeCell ref="U10:U11"/>
    <mergeCell ref="R10:R11"/>
    <mergeCell ref="Y12:Y13"/>
    <mergeCell ref="Z12:Z13"/>
    <mergeCell ref="F12:F13"/>
    <mergeCell ref="G12:G13"/>
    <mergeCell ref="H12:H13"/>
    <mergeCell ref="U14:U15"/>
    <mergeCell ref="V14:V15"/>
    <mergeCell ref="W14:W15"/>
    <mergeCell ref="I8:I9"/>
    <mergeCell ref="BK12:BK13"/>
    <mergeCell ref="BL12:BL13"/>
    <mergeCell ref="I12:I13"/>
    <mergeCell ref="J12:J13"/>
    <mergeCell ref="I14:I15"/>
    <mergeCell ref="J14:J15"/>
    <mergeCell ref="K14:K15"/>
    <mergeCell ref="L14:L15"/>
    <mergeCell ref="M10:M11"/>
    <mergeCell ref="N10:N11"/>
    <mergeCell ref="O10:O11"/>
    <mergeCell ref="P10:P11"/>
    <mergeCell ref="Q10:Q11"/>
    <mergeCell ref="U8:U9"/>
    <mergeCell ref="V8:V9"/>
    <mergeCell ref="W8:W9"/>
    <mergeCell ref="X8:X9"/>
    <mergeCell ref="P14:P15"/>
    <mergeCell ref="Q14:Q15"/>
    <mergeCell ref="R14:R15"/>
    <mergeCell ref="S14:S15"/>
    <mergeCell ref="T14:T15"/>
    <mergeCell ref="M14:M15"/>
    <mergeCell ref="N14:N15"/>
    <mergeCell ref="K12:K13"/>
    <mergeCell ref="L12:L13"/>
    <mergeCell ref="M12:M13"/>
    <mergeCell ref="N12:N13"/>
    <mergeCell ref="BK3:BM3"/>
    <mergeCell ref="E1:BI3"/>
    <mergeCell ref="BN14:BN15"/>
    <mergeCell ref="BH14:BH15"/>
    <mergeCell ref="BI14:BI15"/>
    <mergeCell ref="BJ14:BJ15"/>
    <mergeCell ref="BK14:BK15"/>
    <mergeCell ref="BL14:BL15"/>
    <mergeCell ref="BM14:BM15"/>
    <mergeCell ref="AG14:AG15"/>
    <mergeCell ref="AH14:AH15"/>
    <mergeCell ref="AI14:AI15"/>
    <mergeCell ref="AJ14:AJ15"/>
    <mergeCell ref="AK14:AK15"/>
    <mergeCell ref="BG14:BG15"/>
    <mergeCell ref="AA14:AA15"/>
    <mergeCell ref="AB14:AB15"/>
    <mergeCell ref="AC14:AC15"/>
    <mergeCell ref="AD14:AD15"/>
    <mergeCell ref="AE14:AE15"/>
    <mergeCell ref="AF14:AF15"/>
    <mergeCell ref="X14:X15"/>
    <mergeCell ref="Y14:Y15"/>
    <mergeCell ref="Z14:Z15"/>
  </mergeCells>
  <conditionalFormatting sqref="M8">
    <cfRule type="cellIs" dxfId="972" priority="528" operator="equal">
      <formula>5</formula>
    </cfRule>
    <cfRule type="cellIs" dxfId="971" priority="529" operator="equal">
      <formula>4</formula>
    </cfRule>
    <cfRule type="cellIs" dxfId="970" priority="530" operator="equal">
      <formula>3</formula>
    </cfRule>
    <cfRule type="cellIs" dxfId="969" priority="531" operator="equal">
      <formula>2</formula>
    </cfRule>
    <cfRule type="cellIs" dxfId="968" priority="532" operator="equal">
      <formula>1</formula>
    </cfRule>
  </conditionalFormatting>
  <conditionalFormatting sqref="M10">
    <cfRule type="cellIs" dxfId="967" priority="293" operator="equal">
      <formula>5</formula>
    </cfRule>
    <cfRule type="cellIs" dxfId="966" priority="294" operator="equal">
      <formula>4</formula>
    </cfRule>
    <cfRule type="cellIs" dxfId="965" priority="295" operator="equal">
      <formula>3</formula>
    </cfRule>
    <cfRule type="cellIs" dxfId="964" priority="296" operator="equal">
      <formula>2</formula>
    </cfRule>
    <cfRule type="cellIs" dxfId="963" priority="297" operator="equal">
      <formula>1</formula>
    </cfRule>
  </conditionalFormatting>
  <conditionalFormatting sqref="M12">
    <cfRule type="cellIs" dxfId="962" priority="431" operator="equal">
      <formula>5</formula>
    </cfRule>
    <cfRule type="cellIs" dxfId="961" priority="432" operator="equal">
      <formula>4</formula>
    </cfRule>
    <cfRule type="cellIs" dxfId="960" priority="433" operator="equal">
      <formula>3</formula>
    </cfRule>
    <cfRule type="cellIs" dxfId="959" priority="434" operator="equal">
      <formula>2</formula>
    </cfRule>
    <cfRule type="cellIs" dxfId="958" priority="435" operator="equal">
      <formula>1</formula>
    </cfRule>
  </conditionalFormatting>
  <conditionalFormatting sqref="M14">
    <cfRule type="cellIs" dxfId="957" priority="103" operator="equal">
      <formula>5</formula>
    </cfRule>
    <cfRule type="cellIs" dxfId="956" priority="104" operator="equal">
      <formula>4</formula>
    </cfRule>
    <cfRule type="cellIs" dxfId="955" priority="105" operator="equal">
      <formula>3</formula>
    </cfRule>
    <cfRule type="cellIs" dxfId="954" priority="106" operator="equal">
      <formula>2</formula>
    </cfRule>
    <cfRule type="cellIs" dxfId="953" priority="107" operator="equal">
      <formula>1</formula>
    </cfRule>
  </conditionalFormatting>
  <conditionalFormatting sqref="N8">
    <cfRule type="cellIs" dxfId="952" priority="533" operator="equal">
      <formula>"CASI SIEMPRE"</formula>
    </cfRule>
    <cfRule type="cellIs" dxfId="951" priority="534" operator="equal">
      <formula>"PROBABLE"</formula>
    </cfRule>
    <cfRule type="cellIs" dxfId="950" priority="535" operator="equal">
      <formula>"POSIBLE"</formula>
    </cfRule>
    <cfRule type="cellIs" dxfId="949" priority="536" operator="equal">
      <formula>"RARA VEZ"</formula>
    </cfRule>
    <cfRule type="cellIs" dxfId="948" priority="537" operator="equal">
      <formula>"IMPROBABLE"</formula>
    </cfRule>
  </conditionalFormatting>
  <conditionalFormatting sqref="N10">
    <cfRule type="cellIs" dxfId="947" priority="298" operator="equal">
      <formula>"CASI SIEMPRE"</formula>
    </cfRule>
    <cfRule type="cellIs" dxfId="946" priority="299" operator="equal">
      <formula>"PROBABLE"</formula>
    </cfRule>
    <cfRule type="cellIs" dxfId="945" priority="300" operator="equal">
      <formula>"POSIBLE"</formula>
    </cfRule>
    <cfRule type="cellIs" dxfId="944" priority="301" operator="equal">
      <formula>"RARA VEZ"</formula>
    </cfRule>
    <cfRule type="cellIs" dxfId="943" priority="302" operator="equal">
      <formula>"IMPROBABLE"</formula>
    </cfRule>
  </conditionalFormatting>
  <conditionalFormatting sqref="N12">
    <cfRule type="cellIs" dxfId="942" priority="436" operator="equal">
      <formula>"CASI SIEMPRE"</formula>
    </cfRule>
    <cfRule type="cellIs" dxfId="941" priority="437" operator="equal">
      <formula>"PROBABLE"</formula>
    </cfRule>
    <cfRule type="cellIs" dxfId="940" priority="438" operator="equal">
      <formula>"POSIBLE"</formula>
    </cfRule>
    <cfRule type="cellIs" dxfId="939" priority="439" operator="equal">
      <formula>"RARA VEZ"</formula>
    </cfRule>
    <cfRule type="cellIs" dxfId="938" priority="440" operator="equal">
      <formula>"IMPROBABLE"</formula>
    </cfRule>
  </conditionalFormatting>
  <conditionalFormatting sqref="N14">
    <cfRule type="cellIs" dxfId="937" priority="108" operator="equal">
      <formula>"CASI SIEMPRE"</formula>
    </cfRule>
    <cfRule type="cellIs" dxfId="936" priority="109" operator="equal">
      <formula>"PROBABLE"</formula>
    </cfRule>
    <cfRule type="cellIs" dxfId="935" priority="110" operator="equal">
      <formula>"POSIBLE"</formula>
    </cfRule>
    <cfRule type="cellIs" dxfId="934" priority="111" operator="equal">
      <formula>"RARA VEZ"</formula>
    </cfRule>
    <cfRule type="cellIs" dxfId="933" priority="112" operator="equal">
      <formula>"IMPROBABLE"</formula>
    </cfRule>
  </conditionalFormatting>
  <conditionalFormatting sqref="AH8">
    <cfRule type="cellIs" dxfId="932" priority="522" operator="greaterThanOrEqual">
      <formula>12</formula>
    </cfRule>
    <cfRule type="cellIs" dxfId="931" priority="523" operator="between">
      <formula>6</formula>
      <formula>11</formula>
    </cfRule>
    <cfRule type="cellIs" dxfId="930" priority="527" operator="between">
      <formula>1</formula>
      <formula>5</formula>
    </cfRule>
  </conditionalFormatting>
  <conditionalFormatting sqref="AH10">
    <cfRule type="cellIs" dxfId="929" priority="290" operator="greaterThanOrEqual">
      <formula>12</formula>
    </cfRule>
    <cfRule type="cellIs" dxfId="928" priority="291" operator="between">
      <formula>6</formula>
      <formula>11</formula>
    </cfRule>
    <cfRule type="cellIs" dxfId="927" priority="292" operator="between">
      <formula>1</formula>
      <formula>5</formula>
    </cfRule>
  </conditionalFormatting>
  <conditionalFormatting sqref="AH12">
    <cfRule type="cellIs" dxfId="926" priority="274" operator="greaterThanOrEqual">
      <formula>12</formula>
    </cfRule>
    <cfRule type="cellIs" dxfId="925" priority="275" operator="between">
      <formula>6</formula>
      <formula>11</formula>
    </cfRule>
    <cfRule type="cellIs" dxfId="924" priority="276" operator="between">
      <formula>1</formula>
      <formula>5</formula>
    </cfRule>
  </conditionalFormatting>
  <conditionalFormatting sqref="AH14">
    <cfRule type="cellIs" dxfId="923" priority="84" operator="greaterThanOrEqual">
      <formula>12</formula>
    </cfRule>
    <cfRule type="cellIs" dxfId="922" priority="85" operator="between">
      <formula>6</formula>
      <formula>11</formula>
    </cfRule>
    <cfRule type="cellIs" dxfId="921" priority="86" operator="between">
      <formula>1</formula>
      <formula>5</formula>
    </cfRule>
  </conditionalFormatting>
  <conditionalFormatting sqref="AI8 AI12">
    <cfRule type="cellIs" dxfId="920" priority="524" operator="equal">
      <formula>"CATASTRÓFICO"</formula>
    </cfRule>
    <cfRule type="cellIs" dxfId="919" priority="525" operator="equal">
      <formula>"MAYOR"</formula>
    </cfRule>
    <cfRule type="cellIs" dxfId="918" priority="526" operator="equal">
      <formula>"MODERADO"</formula>
    </cfRule>
  </conditionalFormatting>
  <conditionalFormatting sqref="AI10">
    <cfRule type="cellIs" dxfId="917" priority="287" operator="equal">
      <formula>"CATASTRÓFICO"</formula>
    </cfRule>
    <cfRule type="cellIs" dxfId="916" priority="288" operator="equal">
      <formula>"MAYOR"</formula>
    </cfRule>
    <cfRule type="cellIs" dxfId="915" priority="289" operator="equal">
      <formula>"MODERADO"</formula>
    </cfRule>
  </conditionalFormatting>
  <conditionalFormatting sqref="AI14">
    <cfRule type="cellIs" dxfId="914" priority="131" operator="equal">
      <formula>"CATASTRÓFICO"</formula>
    </cfRule>
    <cfRule type="cellIs" dxfId="913" priority="132" operator="equal">
      <formula>"MAYOR"</formula>
    </cfRule>
    <cfRule type="cellIs" dxfId="912" priority="133" operator="equal">
      <formula>"MODERADO"</formula>
    </cfRule>
  </conditionalFormatting>
  <conditionalFormatting sqref="AK8">
    <cfRule type="cellIs" dxfId="911" priority="155" operator="equal">
      <formula>"EXTREMO"</formula>
    </cfRule>
    <cfRule type="cellIs" dxfId="910" priority="156" operator="equal">
      <formula>"MODERADO"</formula>
    </cfRule>
    <cfRule type="cellIs" dxfId="909" priority="157" operator="equal">
      <formula>"ALTO"</formula>
    </cfRule>
  </conditionalFormatting>
  <conditionalFormatting sqref="AK10">
    <cfRule type="cellIs" dxfId="908" priority="261" operator="equal">
      <formula>"NINGUNO"</formula>
    </cfRule>
    <cfRule type="cellIs" dxfId="907" priority="262" operator="equal">
      <formula>"MODERADO"</formula>
    </cfRule>
    <cfRule type="cellIs" dxfId="906" priority="263" operator="equal">
      <formula>"ALTO"</formula>
    </cfRule>
    <cfRule type="cellIs" dxfId="905" priority="264" operator="equal">
      <formula>"EXTREMO"</formula>
    </cfRule>
  </conditionalFormatting>
  <conditionalFormatting sqref="AK12">
    <cfRule type="cellIs" dxfId="904" priority="257" operator="equal">
      <formula>"NINGUNO"</formula>
    </cfRule>
    <cfRule type="cellIs" dxfId="903" priority="258" operator="equal">
      <formula>"MODERADO"</formula>
    </cfRule>
    <cfRule type="cellIs" dxfId="902" priority="259" operator="equal">
      <formula>"ALTO"</formula>
    </cfRule>
    <cfRule type="cellIs" dxfId="901" priority="260" operator="equal">
      <formula>"EXTREMO"</formula>
    </cfRule>
  </conditionalFormatting>
  <conditionalFormatting sqref="AK14">
    <cfRule type="cellIs" dxfId="900" priority="80" operator="equal">
      <formula>"NINGUNO"</formula>
    </cfRule>
    <cfRule type="cellIs" dxfId="899" priority="81" operator="equal">
      <formula>"MODERADO"</formula>
    </cfRule>
    <cfRule type="cellIs" dxfId="898" priority="82" operator="equal">
      <formula>"ALTO"</formula>
    </cfRule>
    <cfRule type="cellIs" dxfId="897" priority="83" operator="equal">
      <formula>"EXTREMO"</formula>
    </cfRule>
  </conditionalFormatting>
  <conditionalFormatting sqref="AN8:AN11">
    <cfRule type="cellIs" priority="351" operator="equal">
      <formula>""""""</formula>
    </cfRule>
    <cfRule type="cellIs" dxfId="896" priority="352" stopIfTrue="1" operator="equal">
      <formula>10</formula>
    </cfRule>
    <cfRule type="cellIs" dxfId="895" priority="353" operator="equal">
      <formula>"0"</formula>
    </cfRule>
    <cfRule type="cellIs" dxfId="894" priority="354" stopIfTrue="1" operator="equal">
      <formula>15</formula>
    </cfRule>
  </conditionalFormatting>
  <conditionalFormatting sqref="AN12:AP15">
    <cfRule type="cellIs" dxfId="893" priority="52" stopIfTrue="1" operator="equal">
      <formula>10</formula>
    </cfRule>
    <cfRule type="cellIs" dxfId="892" priority="53" operator="equal">
      <formula>"0"</formula>
    </cfRule>
    <cfRule type="cellIs" dxfId="891" priority="54" stopIfTrue="1" operator="equal">
      <formula>15</formula>
    </cfRule>
  </conditionalFormatting>
  <conditionalFormatting sqref="AN12:AX15">
    <cfRule type="cellIs" priority="35" operator="equal">
      <formula>""""""</formula>
    </cfRule>
  </conditionalFormatting>
  <conditionalFormatting sqref="AP8:AP11">
    <cfRule type="cellIs" priority="355" operator="equal">
      <formula>""""""</formula>
    </cfRule>
    <cfRule type="cellIs" dxfId="890" priority="356" stopIfTrue="1" operator="equal">
      <formula>10</formula>
    </cfRule>
    <cfRule type="cellIs" dxfId="889" priority="357" operator="equal">
      <formula>"0"</formula>
    </cfRule>
    <cfRule type="cellIs" dxfId="888" priority="358" stopIfTrue="1" operator="equal">
      <formula>15</formula>
    </cfRule>
  </conditionalFormatting>
  <conditionalFormatting sqref="AR8:AR11">
    <cfRule type="cellIs" priority="359" operator="equal">
      <formula>""""""</formula>
    </cfRule>
    <cfRule type="cellIs" dxfId="887" priority="360" stopIfTrue="1" operator="equal">
      <formula>10</formula>
    </cfRule>
    <cfRule type="cellIs" dxfId="886" priority="361" operator="equal">
      <formula>"0"</formula>
    </cfRule>
    <cfRule type="cellIs" dxfId="885" priority="362" stopIfTrue="1" operator="equal">
      <formula>15</formula>
    </cfRule>
  </conditionalFormatting>
  <conditionalFormatting sqref="AR12:AR13">
    <cfRule type="cellIs" dxfId="884" priority="192" operator="equal">
      <formula>"0"</formula>
    </cfRule>
    <cfRule type="cellIs" dxfId="883" priority="193" stopIfTrue="1" operator="equal">
      <formula>15</formula>
    </cfRule>
  </conditionalFormatting>
  <conditionalFormatting sqref="AR14:AR15">
    <cfRule type="cellIs" dxfId="882" priority="48" stopIfTrue="1" operator="equal">
      <formula>10</formula>
    </cfRule>
  </conditionalFormatting>
  <conditionalFormatting sqref="AR15">
    <cfRule type="cellIs" dxfId="881" priority="49" operator="equal">
      <formula>"0"</formula>
    </cfRule>
    <cfRule type="cellIs" dxfId="880" priority="50" stopIfTrue="1" operator="equal">
      <formula>15</formula>
    </cfRule>
  </conditionalFormatting>
  <conditionalFormatting sqref="AR14:AV14">
    <cfRule type="cellIs" dxfId="879" priority="61" operator="equal">
      <formula>"0"</formula>
    </cfRule>
    <cfRule type="cellIs" dxfId="878" priority="62" stopIfTrue="1" operator="equal">
      <formula>15</formula>
    </cfRule>
  </conditionalFormatting>
  <conditionalFormatting sqref="AR12:AZ13">
    <cfRule type="cellIs" priority="190" operator="equal">
      <formula>""""""</formula>
    </cfRule>
    <cfRule type="cellIs" dxfId="877" priority="191" stopIfTrue="1" operator="equal">
      <formula>10</formula>
    </cfRule>
  </conditionalFormatting>
  <conditionalFormatting sqref="AR14:AZ15">
    <cfRule type="cellIs" priority="47" operator="equal">
      <formula>""""""</formula>
    </cfRule>
  </conditionalFormatting>
  <conditionalFormatting sqref="AT8:AT12">
    <cfRule type="cellIs" dxfId="876" priority="223" stopIfTrue="1" operator="equal">
      <formula>10</formula>
    </cfRule>
    <cfRule type="cellIs" dxfId="875" priority="224" operator="equal">
      <formula>"0"</formula>
    </cfRule>
    <cfRule type="cellIs" dxfId="874" priority="225" stopIfTrue="1" operator="equal">
      <formula>15</formula>
    </cfRule>
  </conditionalFormatting>
  <conditionalFormatting sqref="AT8:AT15">
    <cfRule type="cellIs" priority="43" operator="equal">
      <formula>""""""</formula>
    </cfRule>
  </conditionalFormatting>
  <conditionalFormatting sqref="AT13:AT14">
    <cfRule type="cellIs" dxfId="873" priority="64" stopIfTrue="1" operator="equal">
      <formula>10</formula>
    </cfRule>
    <cfRule type="cellIs" dxfId="872" priority="65" operator="equal">
      <formula>"0"</formula>
    </cfRule>
    <cfRule type="cellIs" dxfId="871" priority="66" stopIfTrue="1" operator="equal">
      <formula>15</formula>
    </cfRule>
  </conditionalFormatting>
  <conditionalFormatting sqref="AT15">
    <cfRule type="cellIs" dxfId="870" priority="44" stopIfTrue="1" operator="equal">
      <formula>10</formula>
    </cfRule>
    <cfRule type="cellIs" dxfId="869" priority="45" operator="equal">
      <formula>"0"</formula>
    </cfRule>
    <cfRule type="cellIs" dxfId="868" priority="46" stopIfTrue="1" operator="equal">
      <formula>15</formula>
    </cfRule>
  </conditionalFormatting>
  <conditionalFormatting sqref="AV8:AV12">
    <cfRule type="cellIs" dxfId="867" priority="219" stopIfTrue="1" operator="equal">
      <formula>10</formula>
    </cfRule>
    <cfRule type="cellIs" dxfId="866" priority="220" operator="equal">
      <formula>"0"</formula>
    </cfRule>
    <cfRule type="cellIs" dxfId="865" priority="221" stopIfTrue="1" operator="equal">
      <formula>15</formula>
    </cfRule>
  </conditionalFormatting>
  <conditionalFormatting sqref="AV8:AV15">
    <cfRule type="cellIs" priority="39" operator="equal">
      <formula>""""""</formula>
    </cfRule>
  </conditionalFormatting>
  <conditionalFormatting sqref="AV13">
    <cfRule type="cellIs" dxfId="864" priority="184" operator="equal">
      <formula>"0"</formula>
    </cfRule>
    <cfRule type="cellIs" dxfId="863" priority="185" stopIfTrue="1" operator="equal">
      <formula>15</formula>
    </cfRule>
  </conditionalFormatting>
  <conditionalFormatting sqref="AV13:AV14">
    <cfRule type="cellIs" dxfId="862" priority="60" stopIfTrue="1" operator="equal">
      <formula>10</formula>
    </cfRule>
  </conditionalFormatting>
  <conditionalFormatting sqref="AV15">
    <cfRule type="cellIs" dxfId="861" priority="40" stopIfTrue="1" operator="equal">
      <formula>10</formula>
    </cfRule>
    <cfRule type="cellIs" dxfId="860" priority="41" operator="equal">
      <formula>"0"</formula>
    </cfRule>
    <cfRule type="cellIs" dxfId="859" priority="42" stopIfTrue="1" operator="equal">
      <formula>15</formula>
    </cfRule>
  </conditionalFormatting>
  <conditionalFormatting sqref="AX8:AX15">
    <cfRule type="cellIs" priority="16" operator="equal">
      <formula>""""""</formula>
    </cfRule>
    <cfRule type="cellIs" dxfId="858" priority="17" stopIfTrue="1" operator="equal">
      <formula>5</formula>
    </cfRule>
    <cfRule type="cellIs" dxfId="857" priority="18" operator="equal">
      <formula>"0"</formula>
    </cfRule>
    <cfRule type="cellIs" dxfId="856" priority="19" stopIfTrue="1" operator="equal">
      <formula>10</formula>
    </cfRule>
  </conditionalFormatting>
  <conditionalFormatting sqref="AX9">
    <cfRule type="cellIs" dxfId="855" priority="428" stopIfTrue="1" operator="equal">
      <formula>5</formula>
    </cfRule>
    <cfRule type="cellIs" dxfId="854" priority="429" operator="equal">
      <formula>"0"</formula>
    </cfRule>
    <cfRule type="cellIs" dxfId="853" priority="430" stopIfTrue="1" operator="equal">
      <formula>10</formula>
    </cfRule>
  </conditionalFormatting>
  <conditionalFormatting sqref="AX9:AX11">
    <cfRule type="cellIs" priority="379" operator="equal">
      <formula>""""""</formula>
    </cfRule>
  </conditionalFormatting>
  <conditionalFormatting sqref="AX10:AX11">
    <cfRule type="cellIs" dxfId="852" priority="380" stopIfTrue="1" operator="equal">
      <formula>10</formula>
    </cfRule>
    <cfRule type="cellIs" dxfId="851" priority="381" operator="equal">
      <formula>"0"</formula>
    </cfRule>
    <cfRule type="cellIs" dxfId="850" priority="382" stopIfTrue="1" operator="equal">
      <formula>15</formula>
    </cfRule>
  </conditionalFormatting>
  <conditionalFormatting sqref="AX12">
    <cfRule type="cellIs" dxfId="849" priority="215" stopIfTrue="1" operator="equal">
      <formula>10</formula>
    </cfRule>
    <cfRule type="cellIs" dxfId="848" priority="216" operator="equal">
      <formula>"0"</formula>
    </cfRule>
    <cfRule type="cellIs" dxfId="847" priority="217" stopIfTrue="1" operator="equal">
      <formula>15</formula>
    </cfRule>
  </conditionalFormatting>
  <conditionalFormatting sqref="AX13:AX14">
    <cfRule type="cellIs" dxfId="846" priority="57" operator="equal">
      <formula>"0"</formula>
    </cfRule>
    <cfRule type="cellIs" dxfId="845" priority="58" stopIfTrue="1" operator="equal">
      <formula>15</formula>
    </cfRule>
  </conditionalFormatting>
  <conditionalFormatting sqref="AX13:AX15">
    <cfRule type="cellIs" dxfId="844" priority="36" stopIfTrue="1" operator="equal">
      <formula>10</formula>
    </cfRule>
  </conditionalFormatting>
  <conditionalFormatting sqref="AX14">
    <cfRule type="cellIs" dxfId="843" priority="56" stopIfTrue="1" operator="equal">
      <formula>10</formula>
    </cfRule>
  </conditionalFormatting>
  <conditionalFormatting sqref="AX15">
    <cfRule type="cellIs" dxfId="842" priority="37" operator="equal">
      <formula>"0"</formula>
    </cfRule>
    <cfRule type="cellIs" dxfId="841" priority="38" stopIfTrue="1" operator="equal">
      <formula>15</formula>
    </cfRule>
  </conditionalFormatting>
  <conditionalFormatting sqref="AZ8:AZ11">
    <cfRule type="cellIs" priority="371" operator="equal">
      <formula>""""""</formula>
    </cfRule>
    <cfRule type="cellIs" dxfId="840" priority="372" stopIfTrue="1" operator="equal">
      <formula>10</formula>
    </cfRule>
    <cfRule type="cellIs" dxfId="839" priority="373" operator="equal">
      <formula>"0"</formula>
    </cfRule>
    <cfRule type="cellIs" dxfId="838" priority="374" stopIfTrue="1" operator="equal">
      <formula>15</formula>
    </cfRule>
  </conditionalFormatting>
  <conditionalFormatting sqref="AZ12:AZ13">
    <cfRule type="cellIs" dxfId="837" priority="317" operator="equal">
      <formula>"0"</formula>
    </cfRule>
    <cfRule type="cellIs" dxfId="836" priority="318" stopIfTrue="1" operator="equal">
      <formula>15</formula>
    </cfRule>
  </conditionalFormatting>
  <conditionalFormatting sqref="AZ14:AZ15">
    <cfRule type="cellIs" dxfId="835" priority="92" stopIfTrue="1" operator="equal">
      <formula>10</formula>
    </cfRule>
    <cfRule type="cellIs" dxfId="834" priority="93" operator="equal">
      <formula>"0"</formula>
    </cfRule>
    <cfRule type="cellIs" dxfId="833" priority="94" stopIfTrue="1" operator="equal">
      <formula>15</formula>
    </cfRule>
  </conditionalFormatting>
  <conditionalFormatting sqref="BA8:BA13">
    <cfRule type="cellIs" dxfId="832" priority="479" operator="equal">
      <formula>"DÉBIL"</formula>
    </cfRule>
    <cfRule type="cellIs" dxfId="831" priority="481" operator="equal">
      <formula>"FUERTE"</formula>
    </cfRule>
  </conditionalFormatting>
  <conditionalFormatting sqref="BA8:BA15">
    <cfRule type="cellIs" dxfId="830" priority="126" operator="equal">
      <formula>"MODERADO"</formula>
    </cfRule>
  </conditionalFormatting>
  <conditionalFormatting sqref="BA14:BD15">
    <cfRule type="cellIs" dxfId="829" priority="116" operator="equal">
      <formula>"DÉBIL"</formula>
    </cfRule>
    <cfRule type="cellIs" dxfId="828" priority="118" operator="equal">
      <formula>"FUERTE"</formula>
    </cfRule>
  </conditionalFormatting>
  <conditionalFormatting sqref="BB8:BC15">
    <cfRule type="cellIs" dxfId="827" priority="122" operator="greaterThanOrEqual">
      <formula>96</formula>
    </cfRule>
    <cfRule type="cellIs" dxfId="826" priority="123" operator="between">
      <formula>86</formula>
      <formula>95</formula>
    </cfRule>
    <cfRule type="cellIs" dxfId="825" priority="124" operator="between">
      <formula>0</formula>
      <formula>85</formula>
    </cfRule>
  </conditionalFormatting>
  <conditionalFormatting sqref="BD8:BD13">
    <cfRule type="cellIs" dxfId="824" priority="458" operator="equal">
      <formula>"DÉBIL"</formula>
    </cfRule>
    <cfRule type="cellIs" dxfId="823" priority="460" operator="equal">
      <formula>"FUERTE"</formula>
    </cfRule>
  </conditionalFormatting>
  <conditionalFormatting sqref="BD8:BD15">
    <cfRule type="cellIs" dxfId="822" priority="117" operator="equal">
      <formula>"MODERADO"</formula>
    </cfRule>
  </conditionalFormatting>
  <conditionalFormatting sqref="BE9:BF15">
    <cfRule type="cellIs" dxfId="821" priority="113" operator="equal">
      <formula>"DÉBIL"</formula>
    </cfRule>
    <cfRule type="cellIs" dxfId="820" priority="114" operator="equal">
      <formula>"MODERADO"</formula>
    </cfRule>
    <cfRule type="cellIs" dxfId="819" priority="115" operator="equal">
      <formula>"FUERTE"</formula>
    </cfRule>
  </conditionalFormatting>
  <conditionalFormatting sqref="BE8:BH8">
    <cfRule type="cellIs" dxfId="818" priority="452" operator="equal">
      <formula>"DÉBIL"</formula>
    </cfRule>
    <cfRule type="cellIs" dxfId="817" priority="453" operator="equal">
      <formula>"MODERADO"</formula>
    </cfRule>
    <cfRule type="cellIs" dxfId="816" priority="454" operator="equal">
      <formula>"FUERTE"</formula>
    </cfRule>
  </conditionalFormatting>
  <conditionalFormatting sqref="BG10:BH10">
    <cfRule type="cellIs" dxfId="815" priority="152" operator="equal">
      <formula>"DÉBIL"</formula>
    </cfRule>
    <cfRule type="cellIs" dxfId="814" priority="153" operator="equal">
      <formula>"MODERADO"</formula>
    </cfRule>
    <cfRule type="cellIs" dxfId="813" priority="154" operator="equal">
      <formula>"FUERTE"</formula>
    </cfRule>
  </conditionalFormatting>
  <conditionalFormatting sqref="BG12:BH12">
    <cfRule type="cellIs" dxfId="812" priority="146" operator="equal">
      <formula>"DÉBIL"</formula>
    </cfRule>
    <cfRule type="cellIs" dxfId="811" priority="147" operator="equal">
      <formula>"MODERADO"</formula>
    </cfRule>
    <cfRule type="cellIs" dxfId="810" priority="148" operator="equal">
      <formula>"FUERTE"</formula>
    </cfRule>
  </conditionalFormatting>
  <conditionalFormatting sqref="BG14:BL14">
    <cfRule type="cellIs" dxfId="809" priority="1" operator="equal">
      <formula>"DÉBIL"</formula>
    </cfRule>
    <cfRule type="cellIs" dxfId="808" priority="2" operator="equal">
      <formula>"MODERADO"</formula>
    </cfRule>
    <cfRule type="cellIs" dxfId="807" priority="3" operator="equal">
      <formula>"FUERTE"</formula>
    </cfRule>
  </conditionalFormatting>
  <conditionalFormatting sqref="BI8">
    <cfRule type="cellIs" dxfId="806" priority="441" operator="equal">
      <formula>"CASI SIEMPRE"</formula>
    </cfRule>
    <cfRule type="cellIs" dxfId="805" priority="442" operator="equal">
      <formula>"PROBABLE"</formula>
    </cfRule>
    <cfRule type="cellIs" dxfId="804" priority="443" operator="equal">
      <formula>"POSIBLE"</formula>
    </cfRule>
    <cfRule type="cellIs" dxfId="803" priority="444" operator="equal">
      <formula>"RARA VEZ"</formula>
    </cfRule>
    <cfRule type="cellIs" dxfId="802" priority="445" operator="equal">
      <formula>"IMPROBABLE"</formula>
    </cfRule>
  </conditionalFormatting>
  <conditionalFormatting sqref="BI10">
    <cfRule type="cellIs" dxfId="801" priority="158" operator="equal">
      <formula>"CASI SIEMPRE"</formula>
    </cfRule>
    <cfRule type="cellIs" dxfId="800" priority="159" operator="equal">
      <formula>"PROBABLE"</formula>
    </cfRule>
    <cfRule type="cellIs" dxfId="799" priority="160" operator="equal">
      <formula>"POSIBLE"</formula>
    </cfRule>
    <cfRule type="cellIs" dxfId="798" priority="161" operator="equal">
      <formula>"RARA VEZ"</formula>
    </cfRule>
    <cfRule type="cellIs" dxfId="797" priority="162" operator="equal">
      <formula>"IMPROBABLE"</formula>
    </cfRule>
  </conditionalFormatting>
  <conditionalFormatting sqref="BI12">
    <cfRule type="cellIs" dxfId="796" priority="242" operator="equal">
      <formula>"CASI SIEMPRE"</formula>
    </cfRule>
    <cfRule type="cellIs" dxfId="795" priority="243" operator="equal">
      <formula>"PROBABLE"</formula>
    </cfRule>
    <cfRule type="cellIs" dxfId="794" priority="244" operator="equal">
      <formula>"POSIBLE"</formula>
    </cfRule>
    <cfRule type="cellIs" dxfId="793" priority="245" operator="equal">
      <formula>"RARA VEZ"</formula>
    </cfRule>
    <cfRule type="cellIs" dxfId="792" priority="246" operator="equal">
      <formula>"IMPROBABLE"</formula>
    </cfRule>
  </conditionalFormatting>
  <conditionalFormatting sqref="BI14">
    <cfRule type="cellIs" dxfId="791" priority="75" operator="equal">
      <formula>"CASI SIEMPRE"</formula>
    </cfRule>
    <cfRule type="cellIs" dxfId="790" priority="76" operator="equal">
      <formula>"PROBABLE"</formula>
    </cfRule>
    <cfRule type="cellIs" dxfId="789" priority="77" operator="equal">
      <formula>"POSIBLE"</formula>
    </cfRule>
    <cfRule type="cellIs" dxfId="788" priority="78" operator="equal">
      <formula>"RARA VEZ"</formula>
    </cfRule>
    <cfRule type="cellIs" dxfId="787" priority="79" operator="equal">
      <formula>"IMPROBABLE"</formula>
    </cfRule>
  </conditionalFormatting>
  <conditionalFormatting sqref="BJ8">
    <cfRule type="cellIs" dxfId="786" priority="247" operator="equal">
      <formula>"DÉBIL"</formula>
    </cfRule>
    <cfRule type="cellIs" dxfId="785" priority="248" operator="equal">
      <formula>"MODERADO"</formula>
    </cfRule>
    <cfRule type="cellIs" dxfId="784" priority="249" operator="equal">
      <formula>"FUERTE"</formula>
    </cfRule>
  </conditionalFormatting>
  <conditionalFormatting sqref="BJ10">
    <cfRule type="cellIs" dxfId="783" priority="169" operator="equal">
      <formula>"DÉBIL"</formula>
    </cfRule>
    <cfRule type="cellIs" dxfId="782" priority="170" operator="equal">
      <formula>"MODERADO"</formula>
    </cfRule>
    <cfRule type="cellIs" dxfId="781" priority="171" operator="equal">
      <formula>"FUERTE"</formula>
    </cfRule>
  </conditionalFormatting>
  <conditionalFormatting sqref="BJ12">
    <cfRule type="cellIs" dxfId="780" priority="166" operator="equal">
      <formula>"DÉBIL"</formula>
    </cfRule>
    <cfRule type="cellIs" dxfId="779" priority="167" operator="equal">
      <formula>"MODERADO"</formula>
    </cfRule>
    <cfRule type="cellIs" dxfId="778" priority="168" operator="equal">
      <formula>"FUERTE"</formula>
    </cfRule>
  </conditionalFormatting>
  <conditionalFormatting sqref="BK8">
    <cfRule type="cellIs" dxfId="777" priority="143" operator="equal">
      <formula>"CATASTRÓFICO"</formula>
    </cfRule>
    <cfRule type="cellIs" dxfId="776" priority="144" operator="equal">
      <formula>"MAYOR"</formula>
    </cfRule>
    <cfRule type="cellIs" dxfId="775" priority="145" operator="equal">
      <formula>"MODERADO"</formula>
    </cfRule>
  </conditionalFormatting>
  <conditionalFormatting sqref="BK10">
    <cfRule type="cellIs" dxfId="774" priority="140" operator="equal">
      <formula>"CATASTRÓFICO"</formula>
    </cfRule>
    <cfRule type="cellIs" dxfId="773" priority="141" operator="equal">
      <formula>"MAYOR"</formula>
    </cfRule>
    <cfRule type="cellIs" dxfId="772" priority="142" operator="equal">
      <formula>"MODERADO"</formula>
    </cfRule>
  </conditionalFormatting>
  <conditionalFormatting sqref="BK12">
    <cfRule type="cellIs" dxfId="771" priority="137" operator="equal">
      <formula>"CATASTRÓFICO"</formula>
    </cfRule>
    <cfRule type="cellIs" dxfId="770" priority="138" operator="equal">
      <formula>"MAYOR"</formula>
    </cfRule>
    <cfRule type="cellIs" dxfId="769" priority="139" operator="equal">
      <formula>"MODERADO"</formula>
    </cfRule>
  </conditionalFormatting>
  <conditionalFormatting sqref="BK14">
    <cfRule type="cellIs" dxfId="768" priority="20" operator="equal">
      <formula>"CATASTRÓFICO"</formula>
    </cfRule>
    <cfRule type="cellIs" dxfId="767" priority="21" operator="equal">
      <formula>"MAYOR"</formula>
    </cfRule>
    <cfRule type="cellIs" dxfId="766" priority="22" operator="equal">
      <formula>"MODERADO"</formula>
    </cfRule>
  </conditionalFormatting>
  <conditionalFormatting sqref="BL8">
    <cfRule type="cellIs" dxfId="765" priority="446" operator="equal">
      <formula>"DÉBIL"</formula>
    </cfRule>
    <cfRule type="cellIs" dxfId="764" priority="447" operator="equal">
      <formula>"MODERADO"</formula>
    </cfRule>
    <cfRule type="cellIs" dxfId="763" priority="448" operator="equal">
      <formula>"FUERTE"</formula>
    </cfRule>
  </conditionalFormatting>
  <conditionalFormatting sqref="BL10">
    <cfRule type="cellIs" dxfId="762" priority="7" operator="equal">
      <formula>"DÉBIL"</formula>
    </cfRule>
    <cfRule type="cellIs" dxfId="761" priority="8" operator="equal">
      <formula>"MODERADO"</formula>
    </cfRule>
    <cfRule type="cellIs" dxfId="760" priority="9" operator="equal">
      <formula>"FUERTE"</formula>
    </cfRule>
  </conditionalFormatting>
  <conditionalFormatting sqref="BL12">
    <cfRule type="cellIs" dxfId="759" priority="4" operator="equal">
      <formula>"DÉBIL"</formula>
    </cfRule>
    <cfRule type="cellIs" dxfId="758" priority="5" operator="equal">
      <formula>"MODERADO"</formula>
    </cfRule>
    <cfRule type="cellIs" dxfId="757" priority="6" operator="equal">
      <formula>"FUERTE"</formula>
    </cfRule>
  </conditionalFormatting>
  <conditionalFormatting sqref="BM8">
    <cfRule type="cellIs" dxfId="756" priority="449" operator="equal">
      <formula>"EXTREMO"</formula>
    </cfRule>
    <cfRule type="cellIs" dxfId="755" priority="450" operator="equal">
      <formula>"MODERADO"</formula>
    </cfRule>
    <cfRule type="cellIs" dxfId="754" priority="451" operator="equal">
      <formula>"ALTO"</formula>
    </cfRule>
  </conditionalFormatting>
  <conditionalFormatting sqref="BM10">
    <cfRule type="cellIs" dxfId="753" priority="250" operator="equal">
      <formula>"EXTREMO"</formula>
    </cfRule>
    <cfRule type="cellIs" dxfId="752" priority="251" operator="equal">
      <formula>"MODERADO"</formula>
    </cfRule>
    <cfRule type="cellIs" dxfId="751" priority="252" operator="equal">
      <formula>"ALTO"</formula>
    </cfRule>
  </conditionalFormatting>
  <conditionalFormatting sqref="BM12 BM14">
    <cfRule type="cellIs" dxfId="750" priority="10" operator="equal">
      <formula>"EXTREMO"</formula>
    </cfRule>
    <cfRule type="cellIs" dxfId="749" priority="11" operator="equal">
      <formula>"MODERADO"</formula>
    </cfRule>
    <cfRule type="cellIs" dxfId="748" priority="12" operator="equal">
      <formula>"ALTO"</formula>
    </cfRule>
  </conditionalFormatting>
  <dataValidations count="11">
    <dataValidation type="list" allowBlank="1" showInputMessage="1" showErrorMessage="1" errorTitle="ERROR" error="NO ADMITE VALOR DIFERENTE AL DE LA LISTA DESPLEGABLE (X)" sqref="R8:AE9 P8:Q8 P12:X12 Y10:AE15 AF8:AG15 P14:X14" xr:uid="{C4B99CC7-4E2E-4DFC-BC65-AE165745FFD8}">
      <formula1>$MS$6</formula1>
    </dataValidation>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8:L8 H12:L12 H10:L10 H14:L14" xr:uid="{FCED6368-2E2D-4E96-92F8-875FD61509ED}">
      <formula1>$MS$6</formula1>
    </dataValidation>
    <dataValidation type="list" allowBlank="1" showInputMessage="1" showErrorMessage="1" sqref="AM8:AM15" xr:uid="{40040AB1-D01C-4912-89C7-418B62BC7C8D}">
      <formula1>$MM$7:$MM$8</formula1>
    </dataValidation>
    <dataValidation type="list" allowBlank="1" showInputMessage="1" showErrorMessage="1" sqref="AO8:AO15" xr:uid="{3E655FD8-AA8C-48C2-A72E-32A9FF7EB460}">
      <formula1>$MM$9:$MM$10</formula1>
    </dataValidation>
    <dataValidation type="list" allowBlank="1" showInputMessage="1" showErrorMessage="1" sqref="AQ8:AQ15" xr:uid="{CF8D4A1B-4719-4310-BED6-0FA6BB0932EE}">
      <formula1>$MN$7:$MN$8</formula1>
    </dataValidation>
    <dataValidation type="list" allowBlank="1" showInputMessage="1" showErrorMessage="1" sqref="AS8:AS15" xr:uid="{3709824A-2342-45B3-9635-C2708BB9E6E1}">
      <formula1>$MO$7:$MO$9</formula1>
    </dataValidation>
    <dataValidation type="list" allowBlank="1" showInputMessage="1" showErrorMessage="1" sqref="AU8:AU15" xr:uid="{3B6A9F16-CA67-43A3-9733-CE709838BE15}">
      <formula1>$MP$7:$MP$8</formula1>
    </dataValidation>
    <dataValidation type="list" allowBlank="1" showInputMessage="1" showErrorMessage="1" sqref="AY8:AY15" xr:uid="{FD6F6874-EC75-4408-A5C2-2D4150B1B483}">
      <formula1>$MQ$7:$MQ$8</formula1>
    </dataValidation>
    <dataValidation type="list" allowBlank="1" showInputMessage="1" showErrorMessage="1" sqref="AW8:AW15" xr:uid="{36F65859-EC1E-4D48-A6E3-95489E3D74E3}">
      <formula1>$MR$7:$MR$9</formula1>
    </dataValidation>
    <dataValidation type="list" allowBlank="1" showInputMessage="1" showErrorMessage="1" sqref="BC8:BC15" xr:uid="{FE844F22-24D8-4A0A-BA88-4ADBE89403C9}">
      <formula1>$MK$6:$MK$8</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15" xr:uid="{78DEF553-3F0A-450C-9299-71D0822D311A}">
      <formula1>$MS$6</formula1>
    </dataValidation>
  </dataValidations>
  <pageMargins left="0.7" right="0.7" top="0.75" bottom="0.75" header="0.3" footer="0.3"/>
  <pageSetup orientation="portrait"/>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91A49-511F-4F54-8685-C94B9FD59203}">
  <dimension ref="A1:MT23"/>
  <sheetViews>
    <sheetView topLeftCell="E1" zoomScale="98" zoomScaleNormal="98" workbookViewId="0">
      <selection activeCell="A4" sqref="A4:G5"/>
    </sheetView>
  </sheetViews>
  <sheetFormatPr baseColWidth="10" defaultColWidth="11.5" defaultRowHeight="15" x14ac:dyDescent="0.2"/>
  <cols>
    <col min="1" max="1" width="4" style="19" customWidth="1"/>
    <col min="2" max="3" width="16.6640625" style="7" customWidth="1"/>
    <col min="4" max="4" width="45.33203125" style="7" customWidth="1"/>
    <col min="5" max="5" width="43.5" style="7" customWidth="1"/>
    <col min="6" max="6" width="15.5" style="19" customWidth="1"/>
    <col min="7" max="7" width="30.5" style="7" customWidth="1"/>
    <col min="8" max="12" width="5" style="19" hidden="1" customWidth="1"/>
    <col min="13" max="13" width="6.1640625" style="130" hidden="1" customWidth="1"/>
    <col min="14" max="14" width="16.5" style="131" customWidth="1"/>
    <col min="15" max="33" width="5" style="19" hidden="1" customWidth="1"/>
    <col min="34" max="34" width="6.1640625" style="134" hidden="1" customWidth="1"/>
    <col min="35" max="35" width="16.33203125" style="131" bestFit="1" customWidth="1"/>
    <col min="36" max="36" width="5.83203125" style="79" hidden="1" customWidth="1"/>
    <col min="37" max="37" width="13.83203125" style="79" customWidth="1"/>
    <col min="38" max="38" width="51.83203125" style="19" customWidth="1"/>
    <col min="39" max="39" width="16" style="19" hidden="1" customWidth="1"/>
    <col min="40" max="40" width="3.5" style="136" hidden="1" customWidth="1"/>
    <col min="41" max="41" width="16" style="19" hidden="1" customWidth="1"/>
    <col min="42" max="42" width="3.83203125" style="136" hidden="1" customWidth="1"/>
    <col min="43" max="43" width="16" style="19" hidden="1" customWidth="1"/>
    <col min="44" max="44" width="4.5" style="136" hidden="1" customWidth="1"/>
    <col min="45" max="45" width="16" style="19" hidden="1" customWidth="1"/>
    <col min="46" max="46" width="4.5" style="136" hidden="1" customWidth="1"/>
    <col min="47" max="47" width="16" style="19" hidden="1" customWidth="1"/>
    <col min="48" max="48" width="4.5" style="136" hidden="1" customWidth="1"/>
    <col min="49" max="49" width="16" style="19" hidden="1" customWidth="1"/>
    <col min="50" max="50" width="4.5" style="136" hidden="1" customWidth="1"/>
    <col min="51" max="51" width="16" style="19" hidden="1" customWidth="1"/>
    <col min="52" max="52" width="4.5" style="136" hidden="1" customWidth="1"/>
    <col min="53" max="53" width="14" style="79" hidden="1" customWidth="1"/>
    <col min="54" max="54" width="4.5" style="136" hidden="1" customWidth="1"/>
    <col min="55" max="55" width="20.1640625" style="22" hidden="1" customWidth="1"/>
    <col min="56" max="56" width="9.5" style="79" hidden="1" customWidth="1"/>
    <col min="57" max="58" width="13" style="79" hidden="1" customWidth="1"/>
    <col min="59" max="59" width="6.5" style="79" hidden="1" customWidth="1"/>
    <col min="60" max="60" width="7.5" style="79" hidden="1" customWidth="1"/>
    <col min="61" max="61" width="15.33203125" style="136" customWidth="1"/>
    <col min="62" max="62" width="2" style="79" hidden="1" customWidth="1"/>
    <col min="63" max="63" width="12.83203125" style="79" customWidth="1"/>
    <col min="64" max="64" width="6.5" style="79" hidden="1" customWidth="1"/>
    <col min="65" max="65" width="15.6640625" style="79" customWidth="1"/>
    <col min="66" max="66" width="10.1640625" style="19" hidden="1" customWidth="1"/>
    <col min="67" max="67" width="40.33203125" style="7" hidden="1" customWidth="1"/>
    <col min="68" max="68" width="32.83203125" style="19" hidden="1" customWidth="1"/>
    <col min="69" max="69" width="21.5" style="19" hidden="1" customWidth="1"/>
    <col min="70" max="74" width="17" style="7" customWidth="1"/>
    <col min="75" max="297" width="9.1640625" style="7" bestFit="1" customWidth="1"/>
    <col min="298" max="298" width="4" style="7" customWidth="1"/>
    <col min="299" max="299" width="16.6640625" style="7" customWidth="1"/>
    <col min="300" max="300" width="45.33203125" style="7" customWidth="1"/>
    <col min="301" max="301" width="35.6640625" style="7" customWidth="1"/>
    <col min="302" max="302" width="15.5" style="7" customWidth="1"/>
    <col min="303" max="303" width="30.5" style="7" customWidth="1"/>
    <col min="304" max="305" width="10" style="7" customWidth="1"/>
    <col min="306" max="306" width="4" style="7" customWidth="1"/>
    <col min="307" max="307" width="13.83203125" style="7" customWidth="1"/>
    <col min="308" max="308" width="39.5" style="7" customWidth="1"/>
    <col min="309" max="310" width="13.5" style="7" customWidth="1"/>
    <col min="311" max="311" width="14" style="7" customWidth="1"/>
    <col min="312" max="312" width="12.5" style="7" customWidth="1"/>
    <col min="313" max="313" width="14.33203125" style="7" customWidth="1"/>
    <col min="314" max="314" width="13.6640625" style="7" customWidth="1"/>
    <col min="315" max="315" width="12.5" style="7" customWidth="1"/>
    <col min="316" max="316" width="14" style="7" customWidth="1"/>
    <col min="317" max="318" width="13" style="7" customWidth="1"/>
    <col min="319" max="319" width="15.33203125" style="7" customWidth="1"/>
    <col min="320" max="320" width="12.83203125" style="7" customWidth="1"/>
    <col min="321" max="321" width="3.83203125" style="7" customWidth="1"/>
    <col min="322" max="322" width="15.6640625" style="7" customWidth="1"/>
    <col min="323" max="323" width="10.1640625" style="7" customWidth="1"/>
    <col min="324" max="324" width="53.6640625" style="7" customWidth="1"/>
    <col min="325" max="325" width="32.83203125" style="7" customWidth="1"/>
    <col min="326" max="326" width="21.5" style="7" customWidth="1"/>
    <col min="327" max="348" width="9.1640625" style="7" bestFit="1" customWidth="1"/>
    <col min="349" max="349" width="31.1640625" style="7" customWidth="1"/>
    <col min="350" max="553" width="9.1640625" style="7" bestFit="1" customWidth="1"/>
    <col min="554" max="554" width="4" style="7" customWidth="1"/>
    <col min="555" max="555" width="16.6640625" style="7" customWidth="1"/>
    <col min="556" max="556" width="45.33203125" style="7" customWidth="1"/>
    <col min="557" max="557" width="35.6640625" style="7" customWidth="1"/>
    <col min="558" max="558" width="15.5" style="7" customWidth="1"/>
    <col min="559" max="559" width="30.5" style="7" customWidth="1"/>
    <col min="560" max="561" width="10" style="7" customWidth="1"/>
    <col min="562" max="562" width="4" style="7" customWidth="1"/>
    <col min="563" max="563" width="13.83203125" style="7" customWidth="1"/>
    <col min="564" max="564" width="39.5" style="7" customWidth="1"/>
    <col min="565" max="566" width="13.5" style="7" customWidth="1"/>
    <col min="567" max="567" width="14" style="7" customWidth="1"/>
    <col min="568" max="568" width="12.5" style="7" customWidth="1"/>
    <col min="569" max="569" width="14.33203125" style="7" customWidth="1"/>
    <col min="570" max="570" width="13.6640625" style="7" customWidth="1"/>
    <col min="571" max="571" width="12.5" style="7" customWidth="1"/>
    <col min="572" max="572" width="14" style="7" customWidth="1"/>
    <col min="573" max="574" width="13" style="7" customWidth="1"/>
    <col min="575" max="575" width="15.33203125" style="7" customWidth="1"/>
    <col min="576" max="576" width="12.83203125" style="7" customWidth="1"/>
    <col min="577" max="577" width="3.83203125" style="7" customWidth="1"/>
    <col min="578" max="578" width="15.6640625" style="7" customWidth="1"/>
    <col min="579" max="579" width="10.1640625" style="7" customWidth="1"/>
    <col min="580" max="580" width="53.6640625" style="7" customWidth="1"/>
    <col min="581" max="581" width="32.83203125" style="7" customWidth="1"/>
    <col min="582" max="582" width="21.5" style="7" customWidth="1"/>
    <col min="583" max="809" width="9.1640625" style="7" bestFit="1" customWidth="1"/>
    <col min="810" max="810" width="4" style="7" customWidth="1"/>
    <col min="811" max="811" width="16.6640625" style="7" customWidth="1"/>
    <col min="812" max="812" width="45.33203125" style="7" customWidth="1"/>
    <col min="813" max="813" width="35.6640625" style="7" customWidth="1"/>
    <col min="814" max="814" width="15.5" style="7" customWidth="1"/>
    <col min="815" max="815" width="30.5" style="7" customWidth="1"/>
    <col min="816" max="817" width="10" style="7" customWidth="1"/>
    <col min="818" max="818" width="4" style="7" customWidth="1"/>
    <col min="819" max="819" width="13.83203125" style="7" customWidth="1"/>
    <col min="820" max="820" width="39.5" style="7" customWidth="1"/>
    <col min="821" max="822" width="13.5" style="7" customWidth="1"/>
    <col min="823" max="823" width="14" style="7" customWidth="1"/>
    <col min="824" max="824" width="12.5" style="7" customWidth="1"/>
    <col min="825" max="825" width="14.33203125" style="7" customWidth="1"/>
    <col min="826" max="826" width="13.6640625" style="7" customWidth="1"/>
    <col min="827" max="827" width="12.5" style="7" customWidth="1"/>
    <col min="828" max="828" width="14" style="7" customWidth="1"/>
    <col min="829" max="830" width="13" style="7" customWidth="1"/>
    <col min="831" max="831" width="15.33203125" style="7" customWidth="1"/>
    <col min="832" max="832" width="12.83203125" style="7" customWidth="1"/>
    <col min="833" max="833" width="3.83203125" style="7" customWidth="1"/>
    <col min="834" max="834" width="15.6640625" style="7" customWidth="1"/>
    <col min="835" max="835" width="10.1640625" style="7" customWidth="1"/>
    <col min="836" max="836" width="53.6640625" style="7" customWidth="1"/>
    <col min="837" max="837" width="32.83203125" style="7" customWidth="1"/>
    <col min="838" max="838" width="21.5" style="7" customWidth="1"/>
    <col min="839" max="1065" width="9.1640625" style="7" bestFit="1" customWidth="1"/>
    <col min="1066" max="1066" width="4" style="7" customWidth="1"/>
    <col min="1067" max="1067" width="16.6640625" style="7" customWidth="1"/>
    <col min="1068" max="1068" width="45.33203125" style="7" customWidth="1"/>
    <col min="1069" max="1069" width="35.6640625" style="7" customWidth="1"/>
    <col min="1070" max="1070" width="15.5" style="7" customWidth="1"/>
    <col min="1071" max="1071" width="30.5" style="7" customWidth="1"/>
    <col min="1072" max="1073" width="10" style="7" customWidth="1"/>
    <col min="1074" max="1074" width="4" style="7" customWidth="1"/>
    <col min="1075" max="1075" width="13.83203125" style="7" customWidth="1"/>
    <col min="1076" max="1076" width="39.5" style="7" customWidth="1"/>
    <col min="1077" max="1078" width="13.5" style="7" customWidth="1"/>
    <col min="1079" max="1079" width="14" style="7" customWidth="1"/>
    <col min="1080" max="1080" width="12.5" style="7" customWidth="1"/>
    <col min="1081" max="1081" width="14.33203125" style="7" customWidth="1"/>
    <col min="1082" max="1082" width="13.6640625" style="7" customWidth="1"/>
    <col min="1083" max="1083" width="12.5" style="7" customWidth="1"/>
    <col min="1084" max="1084" width="14" style="7" customWidth="1"/>
    <col min="1085" max="1086" width="13" style="7" customWidth="1"/>
    <col min="1087" max="1087" width="15.33203125" style="7" customWidth="1"/>
    <col min="1088" max="1088" width="12.83203125" style="7" customWidth="1"/>
    <col min="1089" max="1089" width="3.83203125" style="7" customWidth="1"/>
    <col min="1090" max="1090" width="15.6640625" style="7" customWidth="1"/>
    <col min="1091" max="1091" width="10.1640625" style="7" customWidth="1"/>
    <col min="1092" max="1092" width="53.6640625" style="7" customWidth="1"/>
    <col min="1093" max="1093" width="32.83203125" style="7" customWidth="1"/>
    <col min="1094" max="1094" width="21.5" style="7" customWidth="1"/>
    <col min="1095" max="1321" width="9.1640625" style="7" bestFit="1" customWidth="1"/>
    <col min="1322" max="1322" width="4" style="7" customWidth="1"/>
    <col min="1323" max="1323" width="16.6640625" style="7" customWidth="1"/>
    <col min="1324" max="1324" width="45.33203125" style="7" customWidth="1"/>
    <col min="1325" max="1325" width="35.6640625" style="7" customWidth="1"/>
    <col min="1326" max="1326" width="15.5" style="7" customWidth="1"/>
    <col min="1327" max="1327" width="30.5" style="7" customWidth="1"/>
    <col min="1328" max="1329" width="10" style="7" customWidth="1"/>
    <col min="1330" max="1330" width="4" style="7" customWidth="1"/>
    <col min="1331" max="1331" width="13.83203125" style="7" customWidth="1"/>
    <col min="1332" max="1332" width="39.5" style="7" customWidth="1"/>
    <col min="1333" max="1334" width="13.5" style="7" customWidth="1"/>
    <col min="1335" max="1335" width="14" style="7" customWidth="1"/>
    <col min="1336" max="1336" width="12.5" style="7" customWidth="1"/>
    <col min="1337" max="1337" width="14.33203125" style="7" customWidth="1"/>
    <col min="1338" max="1338" width="13.6640625" style="7" customWidth="1"/>
    <col min="1339" max="1339" width="12.5" style="7" customWidth="1"/>
    <col min="1340" max="1340" width="14" style="7" customWidth="1"/>
    <col min="1341" max="1342" width="13" style="7" customWidth="1"/>
    <col min="1343" max="1343" width="15.33203125" style="7" customWidth="1"/>
    <col min="1344" max="1344" width="12.83203125" style="7" customWidth="1"/>
    <col min="1345" max="1345" width="3.83203125" style="7" customWidth="1"/>
    <col min="1346" max="1346" width="15.6640625" style="7" customWidth="1"/>
    <col min="1347" max="1347" width="10.1640625" style="7" customWidth="1"/>
    <col min="1348" max="1348" width="53.6640625" style="7" customWidth="1"/>
    <col min="1349" max="1349" width="32.83203125" style="7" customWidth="1"/>
    <col min="1350" max="1350" width="21.5" style="7" customWidth="1"/>
    <col min="1351" max="1577" width="9.1640625" style="7" bestFit="1" customWidth="1"/>
    <col min="1578" max="1578" width="4" style="7" customWidth="1"/>
    <col min="1579" max="1579" width="16.6640625" style="7" customWidth="1"/>
    <col min="1580" max="1580" width="45.33203125" style="7" customWidth="1"/>
    <col min="1581" max="1581" width="35.6640625" style="7" customWidth="1"/>
    <col min="1582" max="1582" width="15.5" style="7" customWidth="1"/>
    <col min="1583" max="1583" width="30.5" style="7" customWidth="1"/>
    <col min="1584" max="1585" width="10" style="7" customWidth="1"/>
    <col min="1586" max="1586" width="4" style="7" customWidth="1"/>
    <col min="1587" max="1587" width="13.83203125" style="7" customWidth="1"/>
    <col min="1588" max="1588" width="39.5" style="7" customWidth="1"/>
    <col min="1589" max="1590" width="13.5" style="7" customWidth="1"/>
    <col min="1591" max="1591" width="14" style="7" customWidth="1"/>
    <col min="1592" max="1592" width="12.5" style="7" customWidth="1"/>
    <col min="1593" max="1593" width="14.33203125" style="7" customWidth="1"/>
    <col min="1594" max="1594" width="13.6640625" style="7" customWidth="1"/>
    <col min="1595" max="1595" width="12.5" style="7" customWidth="1"/>
    <col min="1596" max="1596" width="14" style="7" customWidth="1"/>
    <col min="1597" max="1598" width="13" style="7" customWidth="1"/>
    <col min="1599" max="1599" width="15.33203125" style="7" customWidth="1"/>
    <col min="1600" max="1600" width="12.83203125" style="7" customWidth="1"/>
    <col min="1601" max="1601" width="3.83203125" style="7" customWidth="1"/>
    <col min="1602" max="1602" width="15.6640625" style="7" customWidth="1"/>
    <col min="1603" max="1603" width="10.1640625" style="7" customWidth="1"/>
    <col min="1604" max="1604" width="53.6640625" style="7" customWidth="1"/>
    <col min="1605" max="1605" width="32.83203125" style="7" customWidth="1"/>
    <col min="1606" max="1606" width="21.5" style="7" customWidth="1"/>
    <col min="1607" max="1833" width="9.1640625" style="7" bestFit="1" customWidth="1"/>
    <col min="1834" max="1834" width="4" style="7" customWidth="1"/>
    <col min="1835" max="1835" width="16.6640625" style="7" customWidth="1"/>
    <col min="1836" max="1836" width="45.33203125" style="7" customWidth="1"/>
    <col min="1837" max="1837" width="35.6640625" style="7" customWidth="1"/>
    <col min="1838" max="1838" width="15.5" style="7" customWidth="1"/>
    <col min="1839" max="1839" width="30.5" style="7" customWidth="1"/>
    <col min="1840" max="1841" width="10" style="7" customWidth="1"/>
    <col min="1842" max="1842" width="4" style="7" customWidth="1"/>
    <col min="1843" max="1843" width="13.83203125" style="7" customWidth="1"/>
    <col min="1844" max="1844" width="39.5" style="7" customWidth="1"/>
    <col min="1845" max="1846" width="13.5" style="7" customWidth="1"/>
    <col min="1847" max="1847" width="14" style="7" customWidth="1"/>
    <col min="1848" max="1848" width="12.5" style="7" customWidth="1"/>
    <col min="1849" max="1849" width="14.33203125" style="7" customWidth="1"/>
    <col min="1850" max="1850" width="13.6640625" style="7" customWidth="1"/>
    <col min="1851" max="1851" width="12.5" style="7" customWidth="1"/>
    <col min="1852" max="1852" width="14" style="7" customWidth="1"/>
    <col min="1853" max="1854" width="13" style="7" customWidth="1"/>
    <col min="1855" max="1855" width="15.33203125" style="7" customWidth="1"/>
    <col min="1856" max="1856" width="12.83203125" style="7" customWidth="1"/>
    <col min="1857" max="1857" width="3.83203125" style="7" customWidth="1"/>
    <col min="1858" max="1858" width="15.6640625" style="7" customWidth="1"/>
    <col min="1859" max="1859" width="10.1640625" style="7" customWidth="1"/>
    <col min="1860" max="1860" width="53.6640625" style="7" customWidth="1"/>
    <col min="1861" max="1861" width="32.83203125" style="7" customWidth="1"/>
    <col min="1862" max="1862" width="21.5" style="7" customWidth="1"/>
    <col min="1863" max="2089" width="9.1640625" style="7" bestFit="1" customWidth="1"/>
    <col min="2090" max="2090" width="4" style="7" customWidth="1"/>
    <col min="2091" max="2091" width="16.6640625" style="7" customWidth="1"/>
    <col min="2092" max="2092" width="45.33203125" style="7" customWidth="1"/>
    <col min="2093" max="2093" width="35.6640625" style="7" customWidth="1"/>
    <col min="2094" max="2094" width="15.5" style="7" customWidth="1"/>
    <col min="2095" max="2095" width="30.5" style="7" customWidth="1"/>
    <col min="2096" max="2097" width="10" style="7" customWidth="1"/>
    <col min="2098" max="2098" width="4" style="7" customWidth="1"/>
    <col min="2099" max="2099" width="13.83203125" style="7" customWidth="1"/>
    <col min="2100" max="2100" width="39.5" style="7" customWidth="1"/>
    <col min="2101" max="2102" width="13.5" style="7" customWidth="1"/>
    <col min="2103" max="2103" width="14" style="7" customWidth="1"/>
    <col min="2104" max="2104" width="12.5" style="7" customWidth="1"/>
    <col min="2105" max="2105" width="14.33203125" style="7" customWidth="1"/>
    <col min="2106" max="2106" width="13.6640625" style="7" customWidth="1"/>
    <col min="2107" max="2107" width="12.5" style="7" customWidth="1"/>
    <col min="2108" max="2108" width="14" style="7" customWidth="1"/>
    <col min="2109" max="2110" width="13" style="7" customWidth="1"/>
    <col min="2111" max="2111" width="15.33203125" style="7" customWidth="1"/>
    <col min="2112" max="2112" width="12.83203125" style="7" customWidth="1"/>
    <col min="2113" max="2113" width="3.83203125" style="7" customWidth="1"/>
    <col min="2114" max="2114" width="15.6640625" style="7" customWidth="1"/>
    <col min="2115" max="2115" width="10.1640625" style="7" customWidth="1"/>
    <col min="2116" max="2116" width="53.6640625" style="7" customWidth="1"/>
    <col min="2117" max="2117" width="32.83203125" style="7" customWidth="1"/>
    <col min="2118" max="2118" width="21.5" style="7" customWidth="1"/>
    <col min="2119" max="2345" width="9.1640625" style="7" bestFit="1" customWidth="1"/>
    <col min="2346" max="2346" width="4" style="7" customWidth="1"/>
    <col min="2347" max="2347" width="16.6640625" style="7" customWidth="1"/>
    <col min="2348" max="2348" width="45.33203125" style="7" customWidth="1"/>
    <col min="2349" max="2349" width="35.6640625" style="7" customWidth="1"/>
    <col min="2350" max="2350" width="15.5" style="7" customWidth="1"/>
    <col min="2351" max="2351" width="30.5" style="7" customWidth="1"/>
    <col min="2352" max="2353" width="10" style="7" customWidth="1"/>
    <col min="2354" max="2354" width="4" style="7" customWidth="1"/>
    <col min="2355" max="2355" width="13.83203125" style="7" customWidth="1"/>
    <col min="2356" max="2356" width="39.5" style="7" customWidth="1"/>
    <col min="2357" max="2358" width="13.5" style="7" customWidth="1"/>
    <col min="2359" max="2359" width="14" style="7" customWidth="1"/>
    <col min="2360" max="2360" width="12.5" style="7" customWidth="1"/>
    <col min="2361" max="2361" width="14.33203125" style="7" customWidth="1"/>
    <col min="2362" max="2362" width="13.6640625" style="7" customWidth="1"/>
    <col min="2363" max="2363" width="12.5" style="7" customWidth="1"/>
    <col min="2364" max="2364" width="14" style="7" customWidth="1"/>
    <col min="2365" max="2366" width="13" style="7" customWidth="1"/>
    <col min="2367" max="2367" width="15.33203125" style="7" customWidth="1"/>
    <col min="2368" max="2368" width="12.83203125" style="7" customWidth="1"/>
    <col min="2369" max="2369" width="3.83203125" style="7" customWidth="1"/>
    <col min="2370" max="2370" width="15.6640625" style="7" customWidth="1"/>
    <col min="2371" max="2371" width="10.1640625" style="7" customWidth="1"/>
    <col min="2372" max="2372" width="53.6640625" style="7" customWidth="1"/>
    <col min="2373" max="2373" width="32.83203125" style="7" customWidth="1"/>
    <col min="2374" max="2374" width="21.5" style="7" customWidth="1"/>
    <col min="2375" max="2601" width="9.1640625" style="7" bestFit="1" customWidth="1"/>
    <col min="2602" max="2602" width="4" style="7" customWidth="1"/>
    <col min="2603" max="2603" width="16.6640625" style="7" customWidth="1"/>
    <col min="2604" max="2604" width="45.33203125" style="7" customWidth="1"/>
    <col min="2605" max="2605" width="35.6640625" style="7" customWidth="1"/>
    <col min="2606" max="2606" width="15.5" style="7" customWidth="1"/>
    <col min="2607" max="2607" width="30.5" style="7" customWidth="1"/>
    <col min="2608" max="2609" width="10" style="7" customWidth="1"/>
    <col min="2610" max="2610" width="4" style="7" customWidth="1"/>
    <col min="2611" max="2611" width="13.83203125" style="7" customWidth="1"/>
    <col min="2612" max="2612" width="39.5" style="7" customWidth="1"/>
    <col min="2613" max="2614" width="13.5" style="7" customWidth="1"/>
    <col min="2615" max="2615" width="14" style="7" customWidth="1"/>
    <col min="2616" max="2616" width="12.5" style="7" customWidth="1"/>
    <col min="2617" max="2617" width="14.33203125" style="7" customWidth="1"/>
    <col min="2618" max="2618" width="13.6640625" style="7" customWidth="1"/>
    <col min="2619" max="2619" width="12.5" style="7" customWidth="1"/>
    <col min="2620" max="2620" width="14" style="7" customWidth="1"/>
    <col min="2621" max="2622" width="13" style="7" customWidth="1"/>
    <col min="2623" max="2623" width="15.33203125" style="7" customWidth="1"/>
    <col min="2624" max="2624" width="12.83203125" style="7" customWidth="1"/>
    <col min="2625" max="2625" width="3.83203125" style="7" customWidth="1"/>
    <col min="2626" max="2626" width="15.6640625" style="7" customWidth="1"/>
    <col min="2627" max="2627" width="10.1640625" style="7" customWidth="1"/>
    <col min="2628" max="2628" width="53.6640625" style="7" customWidth="1"/>
    <col min="2629" max="2629" width="32.83203125" style="7" customWidth="1"/>
    <col min="2630" max="2630" width="21.5" style="7" customWidth="1"/>
    <col min="2631" max="2857" width="9.1640625" style="7" bestFit="1" customWidth="1"/>
    <col min="2858" max="2858" width="4" style="7" customWidth="1"/>
    <col min="2859" max="2859" width="16.6640625" style="7" customWidth="1"/>
    <col min="2860" max="2860" width="45.33203125" style="7" customWidth="1"/>
    <col min="2861" max="2861" width="35.6640625" style="7" customWidth="1"/>
    <col min="2862" max="2862" width="15.5" style="7" customWidth="1"/>
    <col min="2863" max="2863" width="30.5" style="7" customWidth="1"/>
    <col min="2864" max="2865" width="10" style="7" customWidth="1"/>
    <col min="2866" max="2866" width="4" style="7" customWidth="1"/>
    <col min="2867" max="2867" width="13.83203125" style="7" customWidth="1"/>
    <col min="2868" max="2868" width="39.5" style="7" customWidth="1"/>
    <col min="2869" max="2870" width="13.5" style="7" customWidth="1"/>
    <col min="2871" max="2871" width="14" style="7" customWidth="1"/>
    <col min="2872" max="2872" width="12.5" style="7" customWidth="1"/>
    <col min="2873" max="2873" width="14.33203125" style="7" customWidth="1"/>
    <col min="2874" max="2874" width="13.6640625" style="7" customWidth="1"/>
    <col min="2875" max="2875" width="12.5" style="7" customWidth="1"/>
    <col min="2876" max="2876" width="14" style="7" customWidth="1"/>
    <col min="2877" max="2878" width="13" style="7" customWidth="1"/>
    <col min="2879" max="2879" width="15.33203125" style="7" customWidth="1"/>
    <col min="2880" max="2880" width="12.83203125" style="7" customWidth="1"/>
    <col min="2881" max="2881" width="3.83203125" style="7" customWidth="1"/>
    <col min="2882" max="2882" width="15.6640625" style="7" customWidth="1"/>
    <col min="2883" max="2883" width="10.1640625" style="7" customWidth="1"/>
    <col min="2884" max="2884" width="53.6640625" style="7" customWidth="1"/>
    <col min="2885" max="2885" width="32.83203125" style="7" customWidth="1"/>
    <col min="2886" max="2886" width="21.5" style="7" customWidth="1"/>
    <col min="2887" max="3113" width="9.1640625" style="7" bestFit="1" customWidth="1"/>
    <col min="3114" max="3114" width="4" style="7" customWidth="1"/>
    <col min="3115" max="3115" width="16.6640625" style="7" customWidth="1"/>
    <col min="3116" max="3116" width="45.33203125" style="7" customWidth="1"/>
    <col min="3117" max="3117" width="35.6640625" style="7" customWidth="1"/>
    <col min="3118" max="3118" width="15.5" style="7" customWidth="1"/>
    <col min="3119" max="3119" width="30.5" style="7" customWidth="1"/>
    <col min="3120" max="3121" width="10" style="7" customWidth="1"/>
    <col min="3122" max="3122" width="4" style="7" customWidth="1"/>
    <col min="3123" max="3123" width="13.83203125" style="7" customWidth="1"/>
    <col min="3124" max="3124" width="39.5" style="7" customWidth="1"/>
    <col min="3125" max="3126" width="13.5" style="7" customWidth="1"/>
    <col min="3127" max="3127" width="14" style="7" customWidth="1"/>
    <col min="3128" max="3128" width="12.5" style="7" customWidth="1"/>
    <col min="3129" max="3129" width="14.33203125" style="7" customWidth="1"/>
    <col min="3130" max="3130" width="13.6640625" style="7" customWidth="1"/>
    <col min="3131" max="3131" width="12.5" style="7" customWidth="1"/>
    <col min="3132" max="3132" width="14" style="7" customWidth="1"/>
    <col min="3133" max="3134" width="13" style="7" customWidth="1"/>
    <col min="3135" max="3135" width="15.33203125" style="7" customWidth="1"/>
    <col min="3136" max="3136" width="12.83203125" style="7" customWidth="1"/>
    <col min="3137" max="3137" width="3.83203125" style="7" customWidth="1"/>
    <col min="3138" max="3138" width="15.6640625" style="7" customWidth="1"/>
    <col min="3139" max="3139" width="10.1640625" style="7" customWidth="1"/>
    <col min="3140" max="3140" width="53.6640625" style="7" customWidth="1"/>
    <col min="3141" max="3141" width="32.83203125" style="7" customWidth="1"/>
    <col min="3142" max="3142" width="21.5" style="7" customWidth="1"/>
    <col min="3143" max="3369" width="9.1640625" style="7" bestFit="1" customWidth="1"/>
    <col min="3370" max="3370" width="4" style="7" customWidth="1"/>
    <col min="3371" max="3371" width="16.6640625" style="7" customWidth="1"/>
    <col min="3372" max="3372" width="45.33203125" style="7" customWidth="1"/>
    <col min="3373" max="3373" width="35.6640625" style="7" customWidth="1"/>
    <col min="3374" max="3374" width="15.5" style="7" customWidth="1"/>
    <col min="3375" max="3375" width="30.5" style="7" customWidth="1"/>
    <col min="3376" max="3377" width="10" style="7" customWidth="1"/>
    <col min="3378" max="3378" width="4" style="7" customWidth="1"/>
    <col min="3379" max="3379" width="13.83203125" style="7" customWidth="1"/>
    <col min="3380" max="3380" width="39.5" style="7" customWidth="1"/>
    <col min="3381" max="3382" width="13.5" style="7" customWidth="1"/>
    <col min="3383" max="3383" width="14" style="7" customWidth="1"/>
    <col min="3384" max="3384" width="12.5" style="7" customWidth="1"/>
    <col min="3385" max="3385" width="14.33203125" style="7" customWidth="1"/>
    <col min="3386" max="3386" width="13.6640625" style="7" customWidth="1"/>
    <col min="3387" max="3387" width="12.5" style="7" customWidth="1"/>
    <col min="3388" max="3388" width="14" style="7" customWidth="1"/>
    <col min="3389" max="3390" width="13" style="7" customWidth="1"/>
    <col min="3391" max="3391" width="15.33203125" style="7" customWidth="1"/>
    <col min="3392" max="3392" width="12.83203125" style="7" customWidth="1"/>
    <col min="3393" max="3393" width="3.83203125" style="7" customWidth="1"/>
    <col min="3394" max="3394" width="15.6640625" style="7" customWidth="1"/>
    <col min="3395" max="3395" width="10.1640625" style="7" customWidth="1"/>
    <col min="3396" max="3396" width="53.6640625" style="7" customWidth="1"/>
    <col min="3397" max="3397" width="32.83203125" style="7" customWidth="1"/>
    <col min="3398" max="3398" width="21.5" style="7" customWidth="1"/>
    <col min="3399" max="3625" width="9.1640625" style="7" bestFit="1" customWidth="1"/>
    <col min="3626" max="3626" width="4" style="7" customWidth="1"/>
    <col min="3627" max="3627" width="16.6640625" style="7" customWidth="1"/>
    <col min="3628" max="3628" width="45.33203125" style="7" customWidth="1"/>
    <col min="3629" max="3629" width="35.6640625" style="7" customWidth="1"/>
    <col min="3630" max="3630" width="15.5" style="7" customWidth="1"/>
    <col min="3631" max="3631" width="30.5" style="7" customWidth="1"/>
    <col min="3632" max="3633" width="10" style="7" customWidth="1"/>
    <col min="3634" max="3634" width="4" style="7" customWidth="1"/>
    <col min="3635" max="3635" width="13.83203125" style="7" customWidth="1"/>
    <col min="3636" max="3636" width="39.5" style="7" customWidth="1"/>
    <col min="3637" max="3638" width="13.5" style="7" customWidth="1"/>
    <col min="3639" max="3639" width="14" style="7" customWidth="1"/>
    <col min="3640" max="3640" width="12.5" style="7" customWidth="1"/>
    <col min="3641" max="3641" width="14.33203125" style="7" customWidth="1"/>
    <col min="3642" max="3642" width="13.6640625" style="7" customWidth="1"/>
    <col min="3643" max="3643" width="12.5" style="7" customWidth="1"/>
    <col min="3644" max="3644" width="14" style="7" customWidth="1"/>
    <col min="3645" max="3646" width="13" style="7" customWidth="1"/>
    <col min="3647" max="3647" width="15.33203125" style="7" customWidth="1"/>
    <col min="3648" max="3648" width="12.83203125" style="7" customWidth="1"/>
    <col min="3649" max="3649" width="3.83203125" style="7" customWidth="1"/>
    <col min="3650" max="3650" width="15.6640625" style="7" customWidth="1"/>
    <col min="3651" max="3651" width="10.1640625" style="7" customWidth="1"/>
    <col min="3652" max="3652" width="53.6640625" style="7" customWidth="1"/>
    <col min="3653" max="3653" width="32.83203125" style="7" customWidth="1"/>
    <col min="3654" max="3654" width="21.5" style="7" customWidth="1"/>
    <col min="3655" max="3881" width="9.1640625" style="7" bestFit="1" customWidth="1"/>
    <col min="3882" max="3882" width="4" style="7" customWidth="1"/>
    <col min="3883" max="3883" width="16.6640625" style="7" customWidth="1"/>
    <col min="3884" max="3884" width="45.33203125" style="7" customWidth="1"/>
    <col min="3885" max="3885" width="35.6640625" style="7" customWidth="1"/>
    <col min="3886" max="3886" width="15.5" style="7" customWidth="1"/>
    <col min="3887" max="3887" width="30.5" style="7" customWidth="1"/>
    <col min="3888" max="3889" width="10" style="7" customWidth="1"/>
    <col min="3890" max="3890" width="4" style="7" customWidth="1"/>
    <col min="3891" max="3891" width="13.83203125" style="7" customWidth="1"/>
    <col min="3892" max="3892" width="39.5" style="7" customWidth="1"/>
    <col min="3893" max="3894" width="13.5" style="7" customWidth="1"/>
    <col min="3895" max="3895" width="14" style="7" customWidth="1"/>
    <col min="3896" max="3896" width="12.5" style="7" customWidth="1"/>
    <col min="3897" max="3897" width="14.33203125" style="7" customWidth="1"/>
    <col min="3898" max="3898" width="13.6640625" style="7" customWidth="1"/>
    <col min="3899" max="3899" width="12.5" style="7" customWidth="1"/>
    <col min="3900" max="3900" width="14" style="7" customWidth="1"/>
    <col min="3901" max="3902" width="13" style="7" customWidth="1"/>
    <col min="3903" max="3903" width="15.33203125" style="7" customWidth="1"/>
    <col min="3904" max="3904" width="12.83203125" style="7" customWidth="1"/>
    <col min="3905" max="3905" width="3.83203125" style="7" customWidth="1"/>
    <col min="3906" max="3906" width="15.6640625" style="7" customWidth="1"/>
    <col min="3907" max="3907" width="10.1640625" style="7" customWidth="1"/>
    <col min="3908" max="3908" width="53.6640625" style="7" customWidth="1"/>
    <col min="3909" max="3909" width="32.83203125" style="7" customWidth="1"/>
    <col min="3910" max="3910" width="21.5" style="7" customWidth="1"/>
    <col min="3911" max="4137" width="9.1640625" style="7" bestFit="1" customWidth="1"/>
    <col min="4138" max="4138" width="4" style="7" customWidth="1"/>
    <col min="4139" max="4139" width="16.6640625" style="7" customWidth="1"/>
    <col min="4140" max="4140" width="45.33203125" style="7" customWidth="1"/>
    <col min="4141" max="4141" width="35.6640625" style="7" customWidth="1"/>
    <col min="4142" max="4142" width="15.5" style="7" customWidth="1"/>
    <col min="4143" max="4143" width="30.5" style="7" customWidth="1"/>
    <col min="4144" max="4145" width="10" style="7" customWidth="1"/>
    <col min="4146" max="4146" width="4" style="7" customWidth="1"/>
    <col min="4147" max="4147" width="13.83203125" style="7" customWidth="1"/>
    <col min="4148" max="4148" width="39.5" style="7" customWidth="1"/>
    <col min="4149" max="4150" width="13.5" style="7" customWidth="1"/>
    <col min="4151" max="4151" width="14" style="7" customWidth="1"/>
    <col min="4152" max="4152" width="12.5" style="7" customWidth="1"/>
    <col min="4153" max="4153" width="14.33203125" style="7" customWidth="1"/>
    <col min="4154" max="4154" width="13.6640625" style="7" customWidth="1"/>
    <col min="4155" max="4155" width="12.5" style="7" customWidth="1"/>
    <col min="4156" max="4156" width="14" style="7" customWidth="1"/>
    <col min="4157" max="4158" width="13" style="7" customWidth="1"/>
    <col min="4159" max="4159" width="15.33203125" style="7" customWidth="1"/>
    <col min="4160" max="4160" width="12.83203125" style="7" customWidth="1"/>
    <col min="4161" max="4161" width="3.83203125" style="7" customWidth="1"/>
    <col min="4162" max="4162" width="15.6640625" style="7" customWidth="1"/>
    <col min="4163" max="4163" width="10.1640625" style="7" customWidth="1"/>
    <col min="4164" max="4164" width="53.6640625" style="7" customWidth="1"/>
    <col min="4165" max="4165" width="32.83203125" style="7" customWidth="1"/>
    <col min="4166" max="4166" width="21.5" style="7" customWidth="1"/>
    <col min="4167" max="4393" width="9.1640625" style="7" bestFit="1" customWidth="1"/>
    <col min="4394" max="4394" width="4" style="7" customWidth="1"/>
    <col min="4395" max="4395" width="16.6640625" style="7" customWidth="1"/>
    <col min="4396" max="4396" width="45.33203125" style="7" customWidth="1"/>
    <col min="4397" max="4397" width="35.6640625" style="7" customWidth="1"/>
    <col min="4398" max="4398" width="15.5" style="7" customWidth="1"/>
    <col min="4399" max="4399" width="30.5" style="7" customWidth="1"/>
    <col min="4400" max="4401" width="10" style="7" customWidth="1"/>
    <col min="4402" max="4402" width="4" style="7" customWidth="1"/>
    <col min="4403" max="4403" width="13.83203125" style="7" customWidth="1"/>
    <col min="4404" max="4404" width="39.5" style="7" customWidth="1"/>
    <col min="4405" max="4406" width="13.5" style="7" customWidth="1"/>
    <col min="4407" max="4407" width="14" style="7" customWidth="1"/>
    <col min="4408" max="4408" width="12.5" style="7" customWidth="1"/>
    <col min="4409" max="4409" width="14.33203125" style="7" customWidth="1"/>
    <col min="4410" max="4410" width="13.6640625" style="7" customWidth="1"/>
    <col min="4411" max="4411" width="12.5" style="7" customWidth="1"/>
    <col min="4412" max="4412" width="14" style="7" customWidth="1"/>
    <col min="4413" max="4414" width="13" style="7" customWidth="1"/>
    <col min="4415" max="4415" width="15.33203125" style="7" customWidth="1"/>
    <col min="4416" max="4416" width="12.83203125" style="7" customWidth="1"/>
    <col min="4417" max="4417" width="3.83203125" style="7" customWidth="1"/>
    <col min="4418" max="4418" width="15.6640625" style="7" customWidth="1"/>
    <col min="4419" max="4419" width="10.1640625" style="7" customWidth="1"/>
    <col min="4420" max="4420" width="53.6640625" style="7" customWidth="1"/>
    <col min="4421" max="4421" width="32.83203125" style="7" customWidth="1"/>
    <col min="4422" max="4422" width="21.5" style="7" customWidth="1"/>
    <col min="4423" max="4649" width="9.1640625" style="7" bestFit="1" customWidth="1"/>
    <col min="4650" max="4650" width="4" style="7" customWidth="1"/>
    <col min="4651" max="4651" width="16.6640625" style="7" customWidth="1"/>
    <col min="4652" max="4652" width="45.33203125" style="7" customWidth="1"/>
    <col min="4653" max="4653" width="35.6640625" style="7" customWidth="1"/>
    <col min="4654" max="4654" width="15.5" style="7" customWidth="1"/>
    <col min="4655" max="4655" width="30.5" style="7" customWidth="1"/>
    <col min="4656" max="4657" width="10" style="7" customWidth="1"/>
    <col min="4658" max="4658" width="4" style="7" customWidth="1"/>
    <col min="4659" max="4659" width="13.83203125" style="7" customWidth="1"/>
    <col min="4660" max="4660" width="39.5" style="7" customWidth="1"/>
    <col min="4661" max="4662" width="13.5" style="7" customWidth="1"/>
    <col min="4663" max="4663" width="14" style="7" customWidth="1"/>
    <col min="4664" max="4664" width="12.5" style="7" customWidth="1"/>
    <col min="4665" max="4665" width="14.33203125" style="7" customWidth="1"/>
    <col min="4666" max="4666" width="13.6640625" style="7" customWidth="1"/>
    <col min="4667" max="4667" width="12.5" style="7" customWidth="1"/>
    <col min="4668" max="4668" width="14" style="7" customWidth="1"/>
    <col min="4669" max="4670" width="13" style="7" customWidth="1"/>
    <col min="4671" max="4671" width="15.33203125" style="7" customWidth="1"/>
    <col min="4672" max="4672" width="12.83203125" style="7" customWidth="1"/>
    <col min="4673" max="4673" width="3.83203125" style="7" customWidth="1"/>
    <col min="4674" max="4674" width="15.6640625" style="7" customWidth="1"/>
    <col min="4675" max="4675" width="10.1640625" style="7" customWidth="1"/>
    <col min="4676" max="4676" width="53.6640625" style="7" customWidth="1"/>
    <col min="4677" max="4677" width="32.83203125" style="7" customWidth="1"/>
    <col min="4678" max="4678" width="21.5" style="7" customWidth="1"/>
    <col min="4679" max="4905" width="9.1640625" style="7" bestFit="1" customWidth="1"/>
    <col min="4906" max="4906" width="4" style="7" customWidth="1"/>
    <col min="4907" max="4907" width="16.6640625" style="7" customWidth="1"/>
    <col min="4908" max="4908" width="45.33203125" style="7" customWidth="1"/>
    <col min="4909" max="4909" width="35.6640625" style="7" customWidth="1"/>
    <col min="4910" max="4910" width="15.5" style="7" customWidth="1"/>
    <col min="4911" max="4911" width="30.5" style="7" customWidth="1"/>
    <col min="4912" max="4913" width="10" style="7" customWidth="1"/>
    <col min="4914" max="4914" width="4" style="7" customWidth="1"/>
    <col min="4915" max="4915" width="13.83203125" style="7" customWidth="1"/>
    <col min="4916" max="4916" width="39.5" style="7" customWidth="1"/>
    <col min="4917" max="4918" width="13.5" style="7" customWidth="1"/>
    <col min="4919" max="4919" width="14" style="7" customWidth="1"/>
    <col min="4920" max="4920" width="12.5" style="7" customWidth="1"/>
    <col min="4921" max="4921" width="14.33203125" style="7" customWidth="1"/>
    <col min="4922" max="4922" width="13.6640625" style="7" customWidth="1"/>
    <col min="4923" max="4923" width="12.5" style="7" customWidth="1"/>
    <col min="4924" max="4924" width="14" style="7" customWidth="1"/>
    <col min="4925" max="4926" width="13" style="7" customWidth="1"/>
    <col min="4927" max="4927" width="15.33203125" style="7" customWidth="1"/>
    <col min="4928" max="4928" width="12.83203125" style="7" customWidth="1"/>
    <col min="4929" max="4929" width="3.83203125" style="7" customWidth="1"/>
    <col min="4930" max="4930" width="15.6640625" style="7" customWidth="1"/>
    <col min="4931" max="4931" width="10.1640625" style="7" customWidth="1"/>
    <col min="4932" max="4932" width="53.6640625" style="7" customWidth="1"/>
    <col min="4933" max="4933" width="32.83203125" style="7" customWidth="1"/>
    <col min="4934" max="4934" width="21.5" style="7" customWidth="1"/>
    <col min="4935" max="5161" width="9.1640625" style="7" bestFit="1" customWidth="1"/>
    <col min="5162" max="5162" width="4" style="7" customWidth="1"/>
    <col min="5163" max="5163" width="16.6640625" style="7" customWidth="1"/>
    <col min="5164" max="5164" width="45.33203125" style="7" customWidth="1"/>
    <col min="5165" max="5165" width="35.6640625" style="7" customWidth="1"/>
    <col min="5166" max="5166" width="15.5" style="7" customWidth="1"/>
    <col min="5167" max="5167" width="30.5" style="7" customWidth="1"/>
    <col min="5168" max="5169" width="10" style="7" customWidth="1"/>
    <col min="5170" max="5170" width="4" style="7" customWidth="1"/>
    <col min="5171" max="5171" width="13.83203125" style="7" customWidth="1"/>
    <col min="5172" max="5172" width="39.5" style="7" customWidth="1"/>
    <col min="5173" max="5174" width="13.5" style="7" customWidth="1"/>
    <col min="5175" max="5175" width="14" style="7" customWidth="1"/>
    <col min="5176" max="5176" width="12.5" style="7" customWidth="1"/>
    <col min="5177" max="5177" width="14.33203125" style="7" customWidth="1"/>
    <col min="5178" max="5178" width="13.6640625" style="7" customWidth="1"/>
    <col min="5179" max="5179" width="12.5" style="7" customWidth="1"/>
    <col min="5180" max="5180" width="14" style="7" customWidth="1"/>
    <col min="5181" max="5182" width="13" style="7" customWidth="1"/>
    <col min="5183" max="5183" width="15.33203125" style="7" customWidth="1"/>
    <col min="5184" max="5184" width="12.83203125" style="7" customWidth="1"/>
    <col min="5185" max="5185" width="3.83203125" style="7" customWidth="1"/>
    <col min="5186" max="5186" width="15.6640625" style="7" customWidth="1"/>
    <col min="5187" max="5187" width="10.1640625" style="7" customWidth="1"/>
    <col min="5188" max="5188" width="53.6640625" style="7" customWidth="1"/>
    <col min="5189" max="5189" width="32.83203125" style="7" customWidth="1"/>
    <col min="5190" max="5190" width="21.5" style="7" customWidth="1"/>
    <col min="5191" max="5417" width="9.1640625" style="7" bestFit="1" customWidth="1"/>
    <col min="5418" max="5418" width="4" style="7" customWidth="1"/>
    <col min="5419" max="5419" width="16.6640625" style="7" customWidth="1"/>
    <col min="5420" max="5420" width="45.33203125" style="7" customWidth="1"/>
    <col min="5421" max="5421" width="35.6640625" style="7" customWidth="1"/>
    <col min="5422" max="5422" width="15.5" style="7" customWidth="1"/>
    <col min="5423" max="5423" width="30.5" style="7" customWidth="1"/>
    <col min="5424" max="5425" width="10" style="7" customWidth="1"/>
    <col min="5426" max="5426" width="4" style="7" customWidth="1"/>
    <col min="5427" max="5427" width="13.83203125" style="7" customWidth="1"/>
    <col min="5428" max="5428" width="39.5" style="7" customWidth="1"/>
    <col min="5429" max="5430" width="13.5" style="7" customWidth="1"/>
    <col min="5431" max="5431" width="14" style="7" customWidth="1"/>
    <col min="5432" max="5432" width="12.5" style="7" customWidth="1"/>
    <col min="5433" max="5433" width="14.33203125" style="7" customWidth="1"/>
    <col min="5434" max="5434" width="13.6640625" style="7" customWidth="1"/>
    <col min="5435" max="5435" width="12.5" style="7" customWidth="1"/>
    <col min="5436" max="5436" width="14" style="7" customWidth="1"/>
    <col min="5437" max="5438" width="13" style="7" customWidth="1"/>
    <col min="5439" max="5439" width="15.33203125" style="7" customWidth="1"/>
    <col min="5440" max="5440" width="12.83203125" style="7" customWidth="1"/>
    <col min="5441" max="5441" width="3.83203125" style="7" customWidth="1"/>
    <col min="5442" max="5442" width="15.6640625" style="7" customWidth="1"/>
    <col min="5443" max="5443" width="10.1640625" style="7" customWidth="1"/>
    <col min="5444" max="5444" width="53.6640625" style="7" customWidth="1"/>
    <col min="5445" max="5445" width="32.83203125" style="7" customWidth="1"/>
    <col min="5446" max="5446" width="21.5" style="7" customWidth="1"/>
    <col min="5447" max="5673" width="9.1640625" style="7" bestFit="1" customWidth="1"/>
    <col min="5674" max="5674" width="4" style="7" customWidth="1"/>
    <col min="5675" max="5675" width="16.6640625" style="7" customWidth="1"/>
    <col min="5676" max="5676" width="45.33203125" style="7" customWidth="1"/>
    <col min="5677" max="5677" width="35.6640625" style="7" customWidth="1"/>
    <col min="5678" max="5678" width="15.5" style="7" customWidth="1"/>
    <col min="5679" max="5679" width="30.5" style="7" customWidth="1"/>
    <col min="5680" max="5681" width="10" style="7" customWidth="1"/>
    <col min="5682" max="5682" width="4" style="7" customWidth="1"/>
    <col min="5683" max="5683" width="13.83203125" style="7" customWidth="1"/>
    <col min="5684" max="5684" width="39.5" style="7" customWidth="1"/>
    <col min="5685" max="5686" width="13.5" style="7" customWidth="1"/>
    <col min="5687" max="5687" width="14" style="7" customWidth="1"/>
    <col min="5688" max="5688" width="12.5" style="7" customWidth="1"/>
    <col min="5689" max="5689" width="14.33203125" style="7" customWidth="1"/>
    <col min="5690" max="5690" width="13.6640625" style="7" customWidth="1"/>
    <col min="5691" max="5691" width="12.5" style="7" customWidth="1"/>
    <col min="5692" max="5692" width="14" style="7" customWidth="1"/>
    <col min="5693" max="5694" width="13" style="7" customWidth="1"/>
    <col min="5695" max="5695" width="15.33203125" style="7" customWidth="1"/>
    <col min="5696" max="5696" width="12.83203125" style="7" customWidth="1"/>
    <col min="5697" max="5697" width="3.83203125" style="7" customWidth="1"/>
    <col min="5698" max="5698" width="15.6640625" style="7" customWidth="1"/>
    <col min="5699" max="5699" width="10.1640625" style="7" customWidth="1"/>
    <col min="5700" max="5700" width="53.6640625" style="7" customWidth="1"/>
    <col min="5701" max="5701" width="32.83203125" style="7" customWidth="1"/>
    <col min="5702" max="5702" width="21.5" style="7" customWidth="1"/>
    <col min="5703" max="5929" width="9.1640625" style="7" bestFit="1" customWidth="1"/>
    <col min="5930" max="5930" width="4" style="7" customWidth="1"/>
    <col min="5931" max="5931" width="16.6640625" style="7" customWidth="1"/>
    <col min="5932" max="5932" width="45.33203125" style="7" customWidth="1"/>
    <col min="5933" max="5933" width="35.6640625" style="7" customWidth="1"/>
    <col min="5934" max="5934" width="15.5" style="7" customWidth="1"/>
    <col min="5935" max="5935" width="30.5" style="7" customWidth="1"/>
    <col min="5936" max="5937" width="10" style="7" customWidth="1"/>
    <col min="5938" max="5938" width="4" style="7" customWidth="1"/>
    <col min="5939" max="5939" width="13.83203125" style="7" customWidth="1"/>
    <col min="5940" max="5940" width="39.5" style="7" customWidth="1"/>
    <col min="5941" max="5942" width="13.5" style="7" customWidth="1"/>
    <col min="5943" max="5943" width="14" style="7" customWidth="1"/>
    <col min="5944" max="5944" width="12.5" style="7" customWidth="1"/>
    <col min="5945" max="5945" width="14.33203125" style="7" customWidth="1"/>
    <col min="5946" max="5946" width="13.6640625" style="7" customWidth="1"/>
    <col min="5947" max="5947" width="12.5" style="7" customWidth="1"/>
    <col min="5948" max="5948" width="14" style="7" customWidth="1"/>
    <col min="5949" max="5950" width="13" style="7" customWidth="1"/>
    <col min="5951" max="5951" width="15.33203125" style="7" customWidth="1"/>
    <col min="5952" max="5952" width="12.83203125" style="7" customWidth="1"/>
    <col min="5953" max="5953" width="3.83203125" style="7" customWidth="1"/>
    <col min="5954" max="5954" width="15.6640625" style="7" customWidth="1"/>
    <col min="5955" max="5955" width="10.1640625" style="7" customWidth="1"/>
    <col min="5956" max="5956" width="53.6640625" style="7" customWidth="1"/>
    <col min="5957" max="5957" width="32.83203125" style="7" customWidth="1"/>
    <col min="5958" max="5958" width="21.5" style="7" customWidth="1"/>
    <col min="5959" max="6185" width="9.1640625" style="7" bestFit="1" customWidth="1"/>
    <col min="6186" max="6186" width="4" style="7" customWidth="1"/>
    <col min="6187" max="6187" width="16.6640625" style="7" customWidth="1"/>
    <col min="6188" max="6188" width="45.33203125" style="7" customWidth="1"/>
    <col min="6189" max="6189" width="35.6640625" style="7" customWidth="1"/>
    <col min="6190" max="6190" width="15.5" style="7" customWidth="1"/>
    <col min="6191" max="6191" width="30.5" style="7" customWidth="1"/>
    <col min="6192" max="6193" width="10" style="7" customWidth="1"/>
    <col min="6194" max="6194" width="4" style="7" customWidth="1"/>
    <col min="6195" max="6195" width="13.83203125" style="7" customWidth="1"/>
    <col min="6196" max="6196" width="39.5" style="7" customWidth="1"/>
    <col min="6197" max="6198" width="13.5" style="7" customWidth="1"/>
    <col min="6199" max="6199" width="14" style="7" customWidth="1"/>
    <col min="6200" max="6200" width="12.5" style="7" customWidth="1"/>
    <col min="6201" max="6201" width="14.33203125" style="7" customWidth="1"/>
    <col min="6202" max="6202" width="13.6640625" style="7" customWidth="1"/>
    <col min="6203" max="6203" width="12.5" style="7" customWidth="1"/>
    <col min="6204" max="6204" width="14" style="7" customWidth="1"/>
    <col min="6205" max="6206" width="13" style="7" customWidth="1"/>
    <col min="6207" max="6207" width="15.33203125" style="7" customWidth="1"/>
    <col min="6208" max="6208" width="12.83203125" style="7" customWidth="1"/>
    <col min="6209" max="6209" width="3.83203125" style="7" customWidth="1"/>
    <col min="6210" max="6210" width="15.6640625" style="7" customWidth="1"/>
    <col min="6211" max="6211" width="10.1640625" style="7" customWidth="1"/>
    <col min="6212" max="6212" width="53.6640625" style="7" customWidth="1"/>
    <col min="6213" max="6213" width="32.83203125" style="7" customWidth="1"/>
    <col min="6214" max="6214" width="21.5" style="7" customWidth="1"/>
    <col min="6215" max="6441" width="9.1640625" style="7" bestFit="1" customWidth="1"/>
    <col min="6442" max="6442" width="4" style="7" customWidth="1"/>
    <col min="6443" max="6443" width="16.6640625" style="7" customWidth="1"/>
    <col min="6444" max="6444" width="45.33203125" style="7" customWidth="1"/>
    <col min="6445" max="6445" width="35.6640625" style="7" customWidth="1"/>
    <col min="6446" max="6446" width="15.5" style="7" customWidth="1"/>
    <col min="6447" max="6447" width="30.5" style="7" customWidth="1"/>
    <col min="6448" max="6449" width="10" style="7" customWidth="1"/>
    <col min="6450" max="6450" width="4" style="7" customWidth="1"/>
    <col min="6451" max="6451" width="13.83203125" style="7" customWidth="1"/>
    <col min="6452" max="6452" width="39.5" style="7" customWidth="1"/>
    <col min="6453" max="6454" width="13.5" style="7" customWidth="1"/>
    <col min="6455" max="6455" width="14" style="7" customWidth="1"/>
    <col min="6456" max="6456" width="12.5" style="7" customWidth="1"/>
    <col min="6457" max="6457" width="14.33203125" style="7" customWidth="1"/>
    <col min="6458" max="6458" width="13.6640625" style="7" customWidth="1"/>
    <col min="6459" max="6459" width="12.5" style="7" customWidth="1"/>
    <col min="6460" max="6460" width="14" style="7" customWidth="1"/>
    <col min="6461" max="6462" width="13" style="7" customWidth="1"/>
    <col min="6463" max="6463" width="15.33203125" style="7" customWidth="1"/>
    <col min="6464" max="6464" width="12.83203125" style="7" customWidth="1"/>
    <col min="6465" max="6465" width="3.83203125" style="7" customWidth="1"/>
    <col min="6466" max="6466" width="15.6640625" style="7" customWidth="1"/>
    <col min="6467" max="6467" width="10.1640625" style="7" customWidth="1"/>
    <col min="6468" max="6468" width="53.6640625" style="7" customWidth="1"/>
    <col min="6469" max="6469" width="32.83203125" style="7" customWidth="1"/>
    <col min="6470" max="6470" width="21.5" style="7" customWidth="1"/>
    <col min="6471" max="6697" width="9.1640625" style="7" bestFit="1" customWidth="1"/>
    <col min="6698" max="6698" width="4" style="7" customWidth="1"/>
    <col min="6699" max="6699" width="16.6640625" style="7" customWidth="1"/>
    <col min="6700" max="6700" width="45.33203125" style="7" customWidth="1"/>
    <col min="6701" max="6701" width="35.6640625" style="7" customWidth="1"/>
    <col min="6702" max="6702" width="15.5" style="7" customWidth="1"/>
    <col min="6703" max="6703" width="30.5" style="7" customWidth="1"/>
    <col min="6704" max="6705" width="10" style="7" customWidth="1"/>
    <col min="6706" max="6706" width="4" style="7" customWidth="1"/>
    <col min="6707" max="6707" width="13.83203125" style="7" customWidth="1"/>
    <col min="6708" max="6708" width="39.5" style="7" customWidth="1"/>
    <col min="6709" max="6710" width="13.5" style="7" customWidth="1"/>
    <col min="6711" max="6711" width="14" style="7" customWidth="1"/>
    <col min="6712" max="6712" width="12.5" style="7" customWidth="1"/>
    <col min="6713" max="6713" width="14.33203125" style="7" customWidth="1"/>
    <col min="6714" max="6714" width="13.6640625" style="7" customWidth="1"/>
    <col min="6715" max="6715" width="12.5" style="7" customWidth="1"/>
    <col min="6716" max="6716" width="14" style="7" customWidth="1"/>
    <col min="6717" max="6718" width="13" style="7" customWidth="1"/>
    <col min="6719" max="6719" width="15.33203125" style="7" customWidth="1"/>
    <col min="6720" max="6720" width="12.83203125" style="7" customWidth="1"/>
    <col min="6721" max="6721" width="3.83203125" style="7" customWidth="1"/>
    <col min="6722" max="6722" width="15.6640625" style="7" customWidth="1"/>
    <col min="6723" max="6723" width="10.1640625" style="7" customWidth="1"/>
    <col min="6724" max="6724" width="53.6640625" style="7" customWidth="1"/>
    <col min="6725" max="6725" width="32.83203125" style="7" customWidth="1"/>
    <col min="6726" max="6726" width="21.5" style="7" customWidth="1"/>
    <col min="6727" max="6953" width="9.1640625" style="7" bestFit="1" customWidth="1"/>
    <col min="6954" max="6954" width="4" style="7" customWidth="1"/>
    <col min="6955" max="6955" width="16.6640625" style="7" customWidth="1"/>
    <col min="6956" max="6956" width="45.33203125" style="7" customWidth="1"/>
    <col min="6957" max="6957" width="35.6640625" style="7" customWidth="1"/>
    <col min="6958" max="6958" width="15.5" style="7" customWidth="1"/>
    <col min="6959" max="6959" width="30.5" style="7" customWidth="1"/>
    <col min="6960" max="6961" width="10" style="7" customWidth="1"/>
    <col min="6962" max="6962" width="4" style="7" customWidth="1"/>
    <col min="6963" max="6963" width="13.83203125" style="7" customWidth="1"/>
    <col min="6964" max="6964" width="39.5" style="7" customWidth="1"/>
    <col min="6965" max="6966" width="13.5" style="7" customWidth="1"/>
    <col min="6967" max="6967" width="14" style="7" customWidth="1"/>
    <col min="6968" max="6968" width="12.5" style="7" customWidth="1"/>
    <col min="6969" max="6969" width="14.33203125" style="7" customWidth="1"/>
    <col min="6970" max="6970" width="13.6640625" style="7" customWidth="1"/>
    <col min="6971" max="6971" width="12.5" style="7" customWidth="1"/>
    <col min="6972" max="6972" width="14" style="7" customWidth="1"/>
    <col min="6973" max="6974" width="13" style="7" customWidth="1"/>
    <col min="6975" max="6975" width="15.33203125" style="7" customWidth="1"/>
    <col min="6976" max="6976" width="12.83203125" style="7" customWidth="1"/>
    <col min="6977" max="6977" width="3.83203125" style="7" customWidth="1"/>
    <col min="6978" max="6978" width="15.6640625" style="7" customWidth="1"/>
    <col min="6979" max="6979" width="10.1640625" style="7" customWidth="1"/>
    <col min="6980" max="6980" width="53.6640625" style="7" customWidth="1"/>
    <col min="6981" max="6981" width="32.83203125" style="7" customWidth="1"/>
    <col min="6982" max="6982" width="21.5" style="7" customWidth="1"/>
    <col min="6983" max="7209" width="9.1640625" style="7" bestFit="1" customWidth="1"/>
    <col min="7210" max="7210" width="4" style="7" customWidth="1"/>
    <col min="7211" max="7211" width="16.6640625" style="7" customWidth="1"/>
    <col min="7212" max="7212" width="45.33203125" style="7" customWidth="1"/>
    <col min="7213" max="7213" width="35.6640625" style="7" customWidth="1"/>
    <col min="7214" max="7214" width="15.5" style="7" customWidth="1"/>
    <col min="7215" max="7215" width="30.5" style="7" customWidth="1"/>
    <col min="7216" max="7217" width="10" style="7" customWidth="1"/>
    <col min="7218" max="7218" width="4" style="7" customWidth="1"/>
    <col min="7219" max="7219" width="13.83203125" style="7" customWidth="1"/>
    <col min="7220" max="7220" width="39.5" style="7" customWidth="1"/>
    <col min="7221" max="7222" width="13.5" style="7" customWidth="1"/>
    <col min="7223" max="7223" width="14" style="7" customWidth="1"/>
    <col min="7224" max="7224" width="12.5" style="7" customWidth="1"/>
    <col min="7225" max="7225" width="14.33203125" style="7" customWidth="1"/>
    <col min="7226" max="7226" width="13.6640625" style="7" customWidth="1"/>
    <col min="7227" max="7227" width="12.5" style="7" customWidth="1"/>
    <col min="7228" max="7228" width="14" style="7" customWidth="1"/>
    <col min="7229" max="7230" width="13" style="7" customWidth="1"/>
    <col min="7231" max="7231" width="15.33203125" style="7" customWidth="1"/>
    <col min="7232" max="7232" width="12.83203125" style="7" customWidth="1"/>
    <col min="7233" max="7233" width="3.83203125" style="7" customWidth="1"/>
    <col min="7234" max="7234" width="15.6640625" style="7" customWidth="1"/>
    <col min="7235" max="7235" width="10.1640625" style="7" customWidth="1"/>
    <col min="7236" max="7236" width="53.6640625" style="7" customWidth="1"/>
    <col min="7237" max="7237" width="32.83203125" style="7" customWidth="1"/>
    <col min="7238" max="7238" width="21.5" style="7" customWidth="1"/>
    <col min="7239" max="7465" width="9.1640625" style="7" bestFit="1" customWidth="1"/>
    <col min="7466" max="7466" width="4" style="7" customWidth="1"/>
    <col min="7467" max="7467" width="16.6640625" style="7" customWidth="1"/>
    <col min="7468" max="7468" width="45.33203125" style="7" customWidth="1"/>
    <col min="7469" max="7469" width="35.6640625" style="7" customWidth="1"/>
    <col min="7470" max="7470" width="15.5" style="7" customWidth="1"/>
    <col min="7471" max="7471" width="30.5" style="7" customWidth="1"/>
    <col min="7472" max="7473" width="10" style="7" customWidth="1"/>
    <col min="7474" max="7474" width="4" style="7" customWidth="1"/>
    <col min="7475" max="7475" width="13.83203125" style="7" customWidth="1"/>
    <col min="7476" max="7476" width="39.5" style="7" customWidth="1"/>
    <col min="7477" max="7478" width="13.5" style="7" customWidth="1"/>
    <col min="7479" max="7479" width="14" style="7" customWidth="1"/>
    <col min="7480" max="7480" width="12.5" style="7" customWidth="1"/>
    <col min="7481" max="7481" width="14.33203125" style="7" customWidth="1"/>
    <col min="7482" max="7482" width="13.6640625" style="7" customWidth="1"/>
    <col min="7483" max="7483" width="12.5" style="7" customWidth="1"/>
    <col min="7484" max="7484" width="14" style="7" customWidth="1"/>
    <col min="7485" max="7486" width="13" style="7" customWidth="1"/>
    <col min="7487" max="7487" width="15.33203125" style="7" customWidth="1"/>
    <col min="7488" max="7488" width="12.83203125" style="7" customWidth="1"/>
    <col min="7489" max="7489" width="3.83203125" style="7" customWidth="1"/>
    <col min="7490" max="7490" width="15.6640625" style="7" customWidth="1"/>
    <col min="7491" max="7491" width="10.1640625" style="7" customWidth="1"/>
    <col min="7492" max="7492" width="53.6640625" style="7" customWidth="1"/>
    <col min="7493" max="7493" width="32.83203125" style="7" customWidth="1"/>
    <col min="7494" max="7494" width="21.5" style="7" customWidth="1"/>
    <col min="7495" max="7721" width="9.1640625" style="7" bestFit="1" customWidth="1"/>
    <col min="7722" max="7722" width="4" style="7" customWidth="1"/>
    <col min="7723" max="7723" width="16.6640625" style="7" customWidth="1"/>
    <col min="7724" max="7724" width="45.33203125" style="7" customWidth="1"/>
    <col min="7725" max="7725" width="35.6640625" style="7" customWidth="1"/>
    <col min="7726" max="7726" width="15.5" style="7" customWidth="1"/>
    <col min="7727" max="7727" width="30.5" style="7" customWidth="1"/>
    <col min="7728" max="7729" width="10" style="7" customWidth="1"/>
    <col min="7730" max="7730" width="4" style="7" customWidth="1"/>
    <col min="7731" max="7731" width="13.83203125" style="7" customWidth="1"/>
    <col min="7732" max="7732" width="39.5" style="7" customWidth="1"/>
    <col min="7733" max="7734" width="13.5" style="7" customWidth="1"/>
    <col min="7735" max="7735" width="14" style="7" customWidth="1"/>
    <col min="7736" max="7736" width="12.5" style="7" customWidth="1"/>
    <col min="7737" max="7737" width="14.33203125" style="7" customWidth="1"/>
    <col min="7738" max="7738" width="13.6640625" style="7" customWidth="1"/>
    <col min="7739" max="7739" width="12.5" style="7" customWidth="1"/>
    <col min="7740" max="7740" width="14" style="7" customWidth="1"/>
    <col min="7741" max="7742" width="13" style="7" customWidth="1"/>
    <col min="7743" max="7743" width="15.33203125" style="7" customWidth="1"/>
    <col min="7744" max="7744" width="12.83203125" style="7" customWidth="1"/>
    <col min="7745" max="7745" width="3.83203125" style="7" customWidth="1"/>
    <col min="7746" max="7746" width="15.6640625" style="7" customWidth="1"/>
    <col min="7747" max="7747" width="10.1640625" style="7" customWidth="1"/>
    <col min="7748" max="7748" width="53.6640625" style="7" customWidth="1"/>
    <col min="7749" max="7749" width="32.83203125" style="7" customWidth="1"/>
    <col min="7750" max="7750" width="21.5" style="7" customWidth="1"/>
    <col min="7751" max="7977" width="9.1640625" style="7" bestFit="1" customWidth="1"/>
    <col min="7978" max="7978" width="4" style="7" customWidth="1"/>
    <col min="7979" max="7979" width="16.6640625" style="7" customWidth="1"/>
    <col min="7980" max="7980" width="45.33203125" style="7" customWidth="1"/>
    <col min="7981" max="7981" width="35.6640625" style="7" customWidth="1"/>
    <col min="7982" max="7982" width="15.5" style="7" customWidth="1"/>
    <col min="7983" max="7983" width="30.5" style="7" customWidth="1"/>
    <col min="7984" max="7985" width="10" style="7" customWidth="1"/>
    <col min="7986" max="7986" width="4" style="7" customWidth="1"/>
    <col min="7987" max="7987" width="13.83203125" style="7" customWidth="1"/>
    <col min="7988" max="7988" width="39.5" style="7" customWidth="1"/>
    <col min="7989" max="7990" width="13.5" style="7" customWidth="1"/>
    <col min="7991" max="7991" width="14" style="7" customWidth="1"/>
    <col min="7992" max="7992" width="12.5" style="7" customWidth="1"/>
    <col min="7993" max="7993" width="14.33203125" style="7" customWidth="1"/>
    <col min="7994" max="7994" width="13.6640625" style="7" customWidth="1"/>
    <col min="7995" max="7995" width="12.5" style="7" customWidth="1"/>
    <col min="7996" max="7996" width="14" style="7" customWidth="1"/>
    <col min="7997" max="7998" width="13" style="7" customWidth="1"/>
    <col min="7999" max="7999" width="15.33203125" style="7" customWidth="1"/>
    <col min="8000" max="8000" width="12.83203125" style="7" customWidth="1"/>
    <col min="8001" max="8001" width="3.83203125" style="7" customWidth="1"/>
    <col min="8002" max="8002" width="15.6640625" style="7" customWidth="1"/>
    <col min="8003" max="8003" width="10.1640625" style="7" customWidth="1"/>
    <col min="8004" max="8004" width="53.6640625" style="7" customWidth="1"/>
    <col min="8005" max="8005" width="32.83203125" style="7" customWidth="1"/>
    <col min="8006" max="8006" width="21.5" style="7" customWidth="1"/>
    <col min="8007" max="8233" width="9.1640625" style="7" bestFit="1" customWidth="1"/>
    <col min="8234" max="8234" width="4" style="7" customWidth="1"/>
    <col min="8235" max="8235" width="16.6640625" style="7" customWidth="1"/>
    <col min="8236" max="8236" width="45.33203125" style="7" customWidth="1"/>
    <col min="8237" max="8237" width="35.6640625" style="7" customWidth="1"/>
    <col min="8238" max="8238" width="15.5" style="7" customWidth="1"/>
    <col min="8239" max="8239" width="30.5" style="7" customWidth="1"/>
    <col min="8240" max="8241" width="10" style="7" customWidth="1"/>
    <col min="8242" max="8242" width="4" style="7" customWidth="1"/>
    <col min="8243" max="8243" width="13.83203125" style="7" customWidth="1"/>
    <col min="8244" max="8244" width="39.5" style="7" customWidth="1"/>
    <col min="8245" max="8246" width="13.5" style="7" customWidth="1"/>
    <col min="8247" max="8247" width="14" style="7" customWidth="1"/>
    <col min="8248" max="8248" width="12.5" style="7" customWidth="1"/>
    <col min="8249" max="8249" width="14.33203125" style="7" customWidth="1"/>
    <col min="8250" max="8250" width="13.6640625" style="7" customWidth="1"/>
    <col min="8251" max="8251" width="12.5" style="7" customWidth="1"/>
    <col min="8252" max="8252" width="14" style="7" customWidth="1"/>
    <col min="8253" max="8254" width="13" style="7" customWidth="1"/>
    <col min="8255" max="8255" width="15.33203125" style="7" customWidth="1"/>
    <col min="8256" max="8256" width="12.83203125" style="7" customWidth="1"/>
    <col min="8257" max="8257" width="3.83203125" style="7" customWidth="1"/>
    <col min="8258" max="8258" width="15.6640625" style="7" customWidth="1"/>
    <col min="8259" max="8259" width="10.1640625" style="7" customWidth="1"/>
    <col min="8260" max="8260" width="53.6640625" style="7" customWidth="1"/>
    <col min="8261" max="8261" width="32.83203125" style="7" customWidth="1"/>
    <col min="8262" max="8262" width="21.5" style="7" customWidth="1"/>
    <col min="8263" max="8489" width="9.1640625" style="7" bestFit="1" customWidth="1"/>
    <col min="8490" max="8490" width="4" style="7" customWidth="1"/>
    <col min="8491" max="8491" width="16.6640625" style="7" customWidth="1"/>
    <col min="8492" max="8492" width="45.33203125" style="7" customWidth="1"/>
    <col min="8493" max="8493" width="35.6640625" style="7" customWidth="1"/>
    <col min="8494" max="8494" width="15.5" style="7" customWidth="1"/>
    <col min="8495" max="8495" width="30.5" style="7" customWidth="1"/>
    <col min="8496" max="8497" width="10" style="7" customWidth="1"/>
    <col min="8498" max="8498" width="4" style="7" customWidth="1"/>
    <col min="8499" max="8499" width="13.83203125" style="7" customWidth="1"/>
    <col min="8500" max="8500" width="39.5" style="7" customWidth="1"/>
    <col min="8501" max="8502" width="13.5" style="7" customWidth="1"/>
    <col min="8503" max="8503" width="14" style="7" customWidth="1"/>
    <col min="8504" max="8504" width="12.5" style="7" customWidth="1"/>
    <col min="8505" max="8505" width="14.33203125" style="7" customWidth="1"/>
    <col min="8506" max="8506" width="13.6640625" style="7" customWidth="1"/>
    <col min="8507" max="8507" width="12.5" style="7" customWidth="1"/>
    <col min="8508" max="8508" width="14" style="7" customWidth="1"/>
    <col min="8509" max="8510" width="13" style="7" customWidth="1"/>
    <col min="8511" max="8511" width="15.33203125" style="7" customWidth="1"/>
    <col min="8512" max="8512" width="12.83203125" style="7" customWidth="1"/>
    <col min="8513" max="8513" width="3.83203125" style="7" customWidth="1"/>
    <col min="8514" max="8514" width="15.6640625" style="7" customWidth="1"/>
    <col min="8515" max="8515" width="10.1640625" style="7" customWidth="1"/>
    <col min="8516" max="8516" width="53.6640625" style="7" customWidth="1"/>
    <col min="8517" max="8517" width="32.83203125" style="7" customWidth="1"/>
    <col min="8518" max="8518" width="21.5" style="7" customWidth="1"/>
    <col min="8519" max="8745" width="9.1640625" style="7" bestFit="1" customWidth="1"/>
    <col min="8746" max="8746" width="4" style="7" customWidth="1"/>
    <col min="8747" max="8747" width="16.6640625" style="7" customWidth="1"/>
    <col min="8748" max="8748" width="45.33203125" style="7" customWidth="1"/>
    <col min="8749" max="8749" width="35.6640625" style="7" customWidth="1"/>
    <col min="8750" max="8750" width="15.5" style="7" customWidth="1"/>
    <col min="8751" max="8751" width="30.5" style="7" customWidth="1"/>
    <col min="8752" max="8753" width="10" style="7" customWidth="1"/>
    <col min="8754" max="8754" width="4" style="7" customWidth="1"/>
    <col min="8755" max="8755" width="13.83203125" style="7" customWidth="1"/>
    <col min="8756" max="8756" width="39.5" style="7" customWidth="1"/>
    <col min="8757" max="8758" width="13.5" style="7" customWidth="1"/>
    <col min="8759" max="8759" width="14" style="7" customWidth="1"/>
    <col min="8760" max="8760" width="12.5" style="7" customWidth="1"/>
    <col min="8761" max="8761" width="14.33203125" style="7" customWidth="1"/>
    <col min="8762" max="8762" width="13.6640625" style="7" customWidth="1"/>
    <col min="8763" max="8763" width="12.5" style="7" customWidth="1"/>
    <col min="8764" max="8764" width="14" style="7" customWidth="1"/>
    <col min="8765" max="8766" width="13" style="7" customWidth="1"/>
    <col min="8767" max="8767" width="15.33203125" style="7" customWidth="1"/>
    <col min="8768" max="8768" width="12.83203125" style="7" customWidth="1"/>
    <col min="8769" max="8769" width="3.83203125" style="7" customWidth="1"/>
    <col min="8770" max="8770" width="15.6640625" style="7" customWidth="1"/>
    <col min="8771" max="8771" width="10.1640625" style="7" customWidth="1"/>
    <col min="8772" max="8772" width="53.6640625" style="7" customWidth="1"/>
    <col min="8773" max="8773" width="32.83203125" style="7" customWidth="1"/>
    <col min="8774" max="8774" width="21.5" style="7" customWidth="1"/>
    <col min="8775" max="9001" width="9.1640625" style="7" bestFit="1" customWidth="1"/>
    <col min="9002" max="9002" width="4" style="7" customWidth="1"/>
    <col min="9003" max="9003" width="16.6640625" style="7" customWidth="1"/>
    <col min="9004" max="9004" width="45.33203125" style="7" customWidth="1"/>
    <col min="9005" max="9005" width="35.6640625" style="7" customWidth="1"/>
    <col min="9006" max="9006" width="15.5" style="7" customWidth="1"/>
    <col min="9007" max="9007" width="30.5" style="7" customWidth="1"/>
    <col min="9008" max="9009" width="10" style="7" customWidth="1"/>
    <col min="9010" max="9010" width="4" style="7" customWidth="1"/>
    <col min="9011" max="9011" width="13.83203125" style="7" customWidth="1"/>
    <col min="9012" max="9012" width="39.5" style="7" customWidth="1"/>
    <col min="9013" max="9014" width="13.5" style="7" customWidth="1"/>
    <col min="9015" max="9015" width="14" style="7" customWidth="1"/>
    <col min="9016" max="9016" width="12.5" style="7" customWidth="1"/>
    <col min="9017" max="9017" width="14.33203125" style="7" customWidth="1"/>
    <col min="9018" max="9018" width="13.6640625" style="7" customWidth="1"/>
    <col min="9019" max="9019" width="12.5" style="7" customWidth="1"/>
    <col min="9020" max="9020" width="14" style="7" customWidth="1"/>
    <col min="9021" max="9022" width="13" style="7" customWidth="1"/>
    <col min="9023" max="9023" width="15.33203125" style="7" customWidth="1"/>
    <col min="9024" max="9024" width="12.83203125" style="7" customWidth="1"/>
    <col min="9025" max="9025" width="3.83203125" style="7" customWidth="1"/>
    <col min="9026" max="9026" width="15.6640625" style="7" customWidth="1"/>
    <col min="9027" max="9027" width="10.1640625" style="7" customWidth="1"/>
    <col min="9028" max="9028" width="53.6640625" style="7" customWidth="1"/>
    <col min="9029" max="9029" width="32.83203125" style="7" customWidth="1"/>
    <col min="9030" max="9030" width="21.5" style="7" customWidth="1"/>
    <col min="9031" max="9257" width="9.1640625" style="7" bestFit="1" customWidth="1"/>
    <col min="9258" max="9258" width="4" style="7" customWidth="1"/>
    <col min="9259" max="9259" width="16.6640625" style="7" customWidth="1"/>
    <col min="9260" max="9260" width="45.33203125" style="7" customWidth="1"/>
    <col min="9261" max="9261" width="35.6640625" style="7" customWidth="1"/>
    <col min="9262" max="9262" width="15.5" style="7" customWidth="1"/>
    <col min="9263" max="9263" width="30.5" style="7" customWidth="1"/>
    <col min="9264" max="9265" width="10" style="7" customWidth="1"/>
    <col min="9266" max="9266" width="4" style="7" customWidth="1"/>
    <col min="9267" max="9267" width="13.83203125" style="7" customWidth="1"/>
    <col min="9268" max="9268" width="39.5" style="7" customWidth="1"/>
    <col min="9269" max="9270" width="13.5" style="7" customWidth="1"/>
    <col min="9271" max="9271" width="14" style="7" customWidth="1"/>
    <col min="9272" max="9272" width="12.5" style="7" customWidth="1"/>
    <col min="9273" max="9273" width="14.33203125" style="7" customWidth="1"/>
    <col min="9274" max="9274" width="13.6640625" style="7" customWidth="1"/>
    <col min="9275" max="9275" width="12.5" style="7" customWidth="1"/>
    <col min="9276" max="9276" width="14" style="7" customWidth="1"/>
    <col min="9277" max="9278" width="13" style="7" customWidth="1"/>
    <col min="9279" max="9279" width="15.33203125" style="7" customWidth="1"/>
    <col min="9280" max="9280" width="12.83203125" style="7" customWidth="1"/>
    <col min="9281" max="9281" width="3.83203125" style="7" customWidth="1"/>
    <col min="9282" max="9282" width="15.6640625" style="7" customWidth="1"/>
    <col min="9283" max="9283" width="10.1640625" style="7" customWidth="1"/>
    <col min="9284" max="9284" width="53.6640625" style="7" customWidth="1"/>
    <col min="9285" max="9285" width="32.83203125" style="7" customWidth="1"/>
    <col min="9286" max="9286" width="21.5" style="7" customWidth="1"/>
    <col min="9287" max="9513" width="9.1640625" style="7" bestFit="1" customWidth="1"/>
    <col min="9514" max="9514" width="4" style="7" customWidth="1"/>
    <col min="9515" max="9515" width="16.6640625" style="7" customWidth="1"/>
    <col min="9516" max="9516" width="45.33203125" style="7" customWidth="1"/>
    <col min="9517" max="9517" width="35.6640625" style="7" customWidth="1"/>
    <col min="9518" max="9518" width="15.5" style="7" customWidth="1"/>
    <col min="9519" max="9519" width="30.5" style="7" customWidth="1"/>
    <col min="9520" max="9521" width="10" style="7" customWidth="1"/>
    <col min="9522" max="9522" width="4" style="7" customWidth="1"/>
    <col min="9523" max="9523" width="13.83203125" style="7" customWidth="1"/>
    <col min="9524" max="9524" width="39.5" style="7" customWidth="1"/>
    <col min="9525" max="9526" width="13.5" style="7" customWidth="1"/>
    <col min="9527" max="9527" width="14" style="7" customWidth="1"/>
    <col min="9528" max="9528" width="12.5" style="7" customWidth="1"/>
    <col min="9529" max="9529" width="14.33203125" style="7" customWidth="1"/>
    <col min="9530" max="9530" width="13.6640625" style="7" customWidth="1"/>
    <col min="9531" max="9531" width="12.5" style="7" customWidth="1"/>
    <col min="9532" max="9532" width="14" style="7" customWidth="1"/>
    <col min="9533" max="9534" width="13" style="7" customWidth="1"/>
    <col min="9535" max="9535" width="15.33203125" style="7" customWidth="1"/>
    <col min="9536" max="9536" width="12.83203125" style="7" customWidth="1"/>
    <col min="9537" max="9537" width="3.83203125" style="7" customWidth="1"/>
    <col min="9538" max="9538" width="15.6640625" style="7" customWidth="1"/>
    <col min="9539" max="9539" width="10.1640625" style="7" customWidth="1"/>
    <col min="9540" max="9540" width="53.6640625" style="7" customWidth="1"/>
    <col min="9541" max="9541" width="32.83203125" style="7" customWidth="1"/>
    <col min="9542" max="9542" width="21.5" style="7" customWidth="1"/>
    <col min="9543" max="9769" width="9.1640625" style="7" bestFit="1" customWidth="1"/>
    <col min="9770" max="9770" width="4" style="7" customWidth="1"/>
    <col min="9771" max="9771" width="16.6640625" style="7" customWidth="1"/>
    <col min="9772" max="9772" width="45.33203125" style="7" customWidth="1"/>
    <col min="9773" max="9773" width="35.6640625" style="7" customWidth="1"/>
    <col min="9774" max="9774" width="15.5" style="7" customWidth="1"/>
    <col min="9775" max="9775" width="30.5" style="7" customWidth="1"/>
    <col min="9776" max="9777" width="10" style="7" customWidth="1"/>
    <col min="9778" max="9778" width="4" style="7" customWidth="1"/>
    <col min="9779" max="9779" width="13.83203125" style="7" customWidth="1"/>
    <col min="9780" max="9780" width="39.5" style="7" customWidth="1"/>
    <col min="9781" max="9782" width="13.5" style="7" customWidth="1"/>
    <col min="9783" max="9783" width="14" style="7" customWidth="1"/>
    <col min="9784" max="9784" width="12.5" style="7" customWidth="1"/>
    <col min="9785" max="9785" width="14.33203125" style="7" customWidth="1"/>
    <col min="9786" max="9786" width="13.6640625" style="7" customWidth="1"/>
    <col min="9787" max="9787" width="12.5" style="7" customWidth="1"/>
    <col min="9788" max="9788" width="14" style="7" customWidth="1"/>
    <col min="9789" max="9790" width="13" style="7" customWidth="1"/>
    <col min="9791" max="9791" width="15.33203125" style="7" customWidth="1"/>
    <col min="9792" max="9792" width="12.83203125" style="7" customWidth="1"/>
    <col min="9793" max="9793" width="3.83203125" style="7" customWidth="1"/>
    <col min="9794" max="9794" width="15.6640625" style="7" customWidth="1"/>
    <col min="9795" max="9795" width="10.1640625" style="7" customWidth="1"/>
    <col min="9796" max="9796" width="53.6640625" style="7" customWidth="1"/>
    <col min="9797" max="9797" width="32.83203125" style="7" customWidth="1"/>
    <col min="9798" max="9798" width="21.5" style="7" customWidth="1"/>
    <col min="9799" max="10025" width="9.1640625" style="7" bestFit="1" customWidth="1"/>
    <col min="10026" max="10026" width="4" style="7" customWidth="1"/>
    <col min="10027" max="10027" width="16.6640625" style="7" customWidth="1"/>
    <col min="10028" max="10028" width="45.33203125" style="7" customWidth="1"/>
    <col min="10029" max="10029" width="35.6640625" style="7" customWidth="1"/>
    <col min="10030" max="10030" width="15.5" style="7" customWidth="1"/>
    <col min="10031" max="10031" width="30.5" style="7" customWidth="1"/>
    <col min="10032" max="10033" width="10" style="7" customWidth="1"/>
    <col min="10034" max="10034" width="4" style="7" customWidth="1"/>
    <col min="10035" max="10035" width="13.83203125" style="7" customWidth="1"/>
    <col min="10036" max="10036" width="39.5" style="7" customWidth="1"/>
    <col min="10037" max="10038" width="13.5" style="7" customWidth="1"/>
    <col min="10039" max="10039" width="14" style="7" customWidth="1"/>
    <col min="10040" max="10040" width="12.5" style="7" customWidth="1"/>
    <col min="10041" max="10041" width="14.33203125" style="7" customWidth="1"/>
    <col min="10042" max="10042" width="13.6640625" style="7" customWidth="1"/>
    <col min="10043" max="10043" width="12.5" style="7" customWidth="1"/>
    <col min="10044" max="10044" width="14" style="7" customWidth="1"/>
    <col min="10045" max="10046" width="13" style="7" customWidth="1"/>
    <col min="10047" max="10047" width="15.33203125" style="7" customWidth="1"/>
    <col min="10048" max="10048" width="12.83203125" style="7" customWidth="1"/>
    <col min="10049" max="10049" width="3.83203125" style="7" customWidth="1"/>
    <col min="10050" max="10050" width="15.6640625" style="7" customWidth="1"/>
    <col min="10051" max="10051" width="10.1640625" style="7" customWidth="1"/>
    <col min="10052" max="10052" width="53.6640625" style="7" customWidth="1"/>
    <col min="10053" max="10053" width="32.83203125" style="7" customWidth="1"/>
    <col min="10054" max="10054" width="21.5" style="7" customWidth="1"/>
    <col min="10055" max="10281" width="9.1640625" style="7" bestFit="1" customWidth="1"/>
    <col min="10282" max="10282" width="4" style="7" customWidth="1"/>
    <col min="10283" max="10283" width="16.6640625" style="7" customWidth="1"/>
    <col min="10284" max="10284" width="45.33203125" style="7" customWidth="1"/>
    <col min="10285" max="10285" width="35.6640625" style="7" customWidth="1"/>
    <col min="10286" max="10286" width="15.5" style="7" customWidth="1"/>
    <col min="10287" max="10287" width="30.5" style="7" customWidth="1"/>
    <col min="10288" max="10289" width="10" style="7" customWidth="1"/>
    <col min="10290" max="10290" width="4" style="7" customWidth="1"/>
    <col min="10291" max="10291" width="13.83203125" style="7" customWidth="1"/>
    <col min="10292" max="10292" width="39.5" style="7" customWidth="1"/>
    <col min="10293" max="10294" width="13.5" style="7" customWidth="1"/>
    <col min="10295" max="10295" width="14" style="7" customWidth="1"/>
    <col min="10296" max="10296" width="12.5" style="7" customWidth="1"/>
    <col min="10297" max="10297" width="14.33203125" style="7" customWidth="1"/>
    <col min="10298" max="10298" width="13.6640625" style="7" customWidth="1"/>
    <col min="10299" max="10299" width="12.5" style="7" customWidth="1"/>
    <col min="10300" max="10300" width="14" style="7" customWidth="1"/>
    <col min="10301" max="10302" width="13" style="7" customWidth="1"/>
    <col min="10303" max="10303" width="15.33203125" style="7" customWidth="1"/>
    <col min="10304" max="10304" width="12.83203125" style="7" customWidth="1"/>
    <col min="10305" max="10305" width="3.83203125" style="7" customWidth="1"/>
    <col min="10306" max="10306" width="15.6640625" style="7" customWidth="1"/>
    <col min="10307" max="10307" width="10.1640625" style="7" customWidth="1"/>
    <col min="10308" max="10308" width="53.6640625" style="7" customWidth="1"/>
    <col min="10309" max="10309" width="32.83203125" style="7" customWidth="1"/>
    <col min="10310" max="10310" width="21.5" style="7" customWidth="1"/>
    <col min="10311" max="10537" width="9.1640625" style="7" bestFit="1" customWidth="1"/>
    <col min="10538" max="10538" width="4" style="7" customWidth="1"/>
    <col min="10539" max="10539" width="16.6640625" style="7" customWidth="1"/>
    <col min="10540" max="10540" width="45.33203125" style="7" customWidth="1"/>
    <col min="10541" max="10541" width="35.6640625" style="7" customWidth="1"/>
    <col min="10542" max="10542" width="15.5" style="7" customWidth="1"/>
    <col min="10543" max="10543" width="30.5" style="7" customWidth="1"/>
    <col min="10544" max="10545" width="10" style="7" customWidth="1"/>
    <col min="10546" max="10546" width="4" style="7" customWidth="1"/>
    <col min="10547" max="10547" width="13.83203125" style="7" customWidth="1"/>
    <col min="10548" max="10548" width="39.5" style="7" customWidth="1"/>
    <col min="10549" max="10550" width="13.5" style="7" customWidth="1"/>
    <col min="10551" max="10551" width="14" style="7" customWidth="1"/>
    <col min="10552" max="10552" width="12.5" style="7" customWidth="1"/>
    <col min="10553" max="10553" width="14.33203125" style="7" customWidth="1"/>
    <col min="10554" max="10554" width="13.6640625" style="7" customWidth="1"/>
    <col min="10555" max="10555" width="12.5" style="7" customWidth="1"/>
    <col min="10556" max="10556" width="14" style="7" customWidth="1"/>
    <col min="10557" max="10558" width="13" style="7" customWidth="1"/>
    <col min="10559" max="10559" width="15.33203125" style="7" customWidth="1"/>
    <col min="10560" max="10560" width="12.83203125" style="7" customWidth="1"/>
    <col min="10561" max="10561" width="3.83203125" style="7" customWidth="1"/>
    <col min="10562" max="10562" width="15.6640625" style="7" customWidth="1"/>
    <col min="10563" max="10563" width="10.1640625" style="7" customWidth="1"/>
    <col min="10564" max="10564" width="53.6640625" style="7" customWidth="1"/>
    <col min="10565" max="10565" width="32.83203125" style="7" customWidth="1"/>
    <col min="10566" max="10566" width="21.5" style="7" customWidth="1"/>
    <col min="10567" max="10793" width="9.1640625" style="7" bestFit="1" customWidth="1"/>
    <col min="10794" max="10794" width="4" style="7" customWidth="1"/>
    <col min="10795" max="10795" width="16.6640625" style="7" customWidth="1"/>
    <col min="10796" max="10796" width="45.33203125" style="7" customWidth="1"/>
    <col min="10797" max="10797" width="35.6640625" style="7" customWidth="1"/>
    <col min="10798" max="10798" width="15.5" style="7" customWidth="1"/>
    <col min="10799" max="10799" width="30.5" style="7" customWidth="1"/>
    <col min="10800" max="10801" width="10" style="7" customWidth="1"/>
    <col min="10802" max="10802" width="4" style="7" customWidth="1"/>
    <col min="10803" max="10803" width="13.83203125" style="7" customWidth="1"/>
    <col min="10804" max="10804" width="39.5" style="7" customWidth="1"/>
    <col min="10805" max="10806" width="13.5" style="7" customWidth="1"/>
    <col min="10807" max="10807" width="14" style="7" customWidth="1"/>
    <col min="10808" max="10808" width="12.5" style="7" customWidth="1"/>
    <col min="10809" max="10809" width="14.33203125" style="7" customWidth="1"/>
    <col min="10810" max="10810" width="13.6640625" style="7" customWidth="1"/>
    <col min="10811" max="10811" width="12.5" style="7" customWidth="1"/>
    <col min="10812" max="10812" width="14" style="7" customWidth="1"/>
    <col min="10813" max="10814" width="13" style="7" customWidth="1"/>
    <col min="10815" max="10815" width="15.33203125" style="7" customWidth="1"/>
    <col min="10816" max="10816" width="12.83203125" style="7" customWidth="1"/>
    <col min="10817" max="10817" width="3.83203125" style="7" customWidth="1"/>
    <col min="10818" max="10818" width="15.6640625" style="7" customWidth="1"/>
    <col min="10819" max="10819" width="10.1640625" style="7" customWidth="1"/>
    <col min="10820" max="10820" width="53.6640625" style="7" customWidth="1"/>
    <col min="10821" max="10821" width="32.83203125" style="7" customWidth="1"/>
    <col min="10822" max="10822" width="21.5" style="7" customWidth="1"/>
    <col min="10823" max="11049" width="9.1640625" style="7" bestFit="1" customWidth="1"/>
    <col min="11050" max="11050" width="4" style="7" customWidth="1"/>
    <col min="11051" max="11051" width="16.6640625" style="7" customWidth="1"/>
    <col min="11052" max="11052" width="45.33203125" style="7" customWidth="1"/>
    <col min="11053" max="11053" width="35.6640625" style="7" customWidth="1"/>
    <col min="11054" max="11054" width="15.5" style="7" customWidth="1"/>
    <col min="11055" max="11055" width="30.5" style="7" customWidth="1"/>
    <col min="11056" max="11057" width="10" style="7" customWidth="1"/>
    <col min="11058" max="11058" width="4" style="7" customWidth="1"/>
    <col min="11059" max="11059" width="13.83203125" style="7" customWidth="1"/>
    <col min="11060" max="11060" width="39.5" style="7" customWidth="1"/>
    <col min="11061" max="11062" width="13.5" style="7" customWidth="1"/>
    <col min="11063" max="11063" width="14" style="7" customWidth="1"/>
    <col min="11064" max="11064" width="12.5" style="7" customWidth="1"/>
    <col min="11065" max="11065" width="14.33203125" style="7" customWidth="1"/>
    <col min="11066" max="11066" width="13.6640625" style="7" customWidth="1"/>
    <col min="11067" max="11067" width="12.5" style="7" customWidth="1"/>
    <col min="11068" max="11068" width="14" style="7" customWidth="1"/>
    <col min="11069" max="11070" width="13" style="7" customWidth="1"/>
    <col min="11071" max="11071" width="15.33203125" style="7" customWidth="1"/>
    <col min="11072" max="11072" width="12.83203125" style="7" customWidth="1"/>
    <col min="11073" max="11073" width="3.83203125" style="7" customWidth="1"/>
    <col min="11074" max="11074" width="15.6640625" style="7" customWidth="1"/>
    <col min="11075" max="11075" width="10.1640625" style="7" customWidth="1"/>
    <col min="11076" max="11076" width="53.6640625" style="7" customWidth="1"/>
    <col min="11077" max="11077" width="32.83203125" style="7" customWidth="1"/>
    <col min="11078" max="11078" width="21.5" style="7" customWidth="1"/>
    <col min="11079" max="11305" width="9.1640625" style="7" bestFit="1" customWidth="1"/>
    <col min="11306" max="11306" width="4" style="7" customWidth="1"/>
    <col min="11307" max="11307" width="16.6640625" style="7" customWidth="1"/>
    <col min="11308" max="11308" width="45.33203125" style="7" customWidth="1"/>
    <col min="11309" max="11309" width="35.6640625" style="7" customWidth="1"/>
    <col min="11310" max="11310" width="15.5" style="7" customWidth="1"/>
    <col min="11311" max="11311" width="30.5" style="7" customWidth="1"/>
    <col min="11312" max="11313" width="10" style="7" customWidth="1"/>
    <col min="11314" max="11314" width="4" style="7" customWidth="1"/>
    <col min="11315" max="11315" width="13.83203125" style="7" customWidth="1"/>
    <col min="11316" max="11316" width="39.5" style="7" customWidth="1"/>
    <col min="11317" max="11318" width="13.5" style="7" customWidth="1"/>
    <col min="11319" max="11319" width="14" style="7" customWidth="1"/>
    <col min="11320" max="11320" width="12.5" style="7" customWidth="1"/>
    <col min="11321" max="11321" width="14.33203125" style="7" customWidth="1"/>
    <col min="11322" max="11322" width="13.6640625" style="7" customWidth="1"/>
    <col min="11323" max="11323" width="12.5" style="7" customWidth="1"/>
    <col min="11324" max="11324" width="14" style="7" customWidth="1"/>
    <col min="11325" max="11326" width="13" style="7" customWidth="1"/>
    <col min="11327" max="11327" width="15.33203125" style="7" customWidth="1"/>
    <col min="11328" max="11328" width="12.83203125" style="7" customWidth="1"/>
    <col min="11329" max="11329" width="3.83203125" style="7" customWidth="1"/>
    <col min="11330" max="11330" width="15.6640625" style="7" customWidth="1"/>
    <col min="11331" max="11331" width="10.1640625" style="7" customWidth="1"/>
    <col min="11332" max="11332" width="53.6640625" style="7" customWidth="1"/>
    <col min="11333" max="11333" width="32.83203125" style="7" customWidth="1"/>
    <col min="11334" max="11334" width="21.5" style="7" customWidth="1"/>
    <col min="11335" max="11561" width="9.1640625" style="7" bestFit="1" customWidth="1"/>
    <col min="11562" max="11562" width="4" style="7" customWidth="1"/>
    <col min="11563" max="11563" width="16.6640625" style="7" customWidth="1"/>
    <col min="11564" max="11564" width="45.33203125" style="7" customWidth="1"/>
    <col min="11565" max="11565" width="35.6640625" style="7" customWidth="1"/>
    <col min="11566" max="11566" width="15.5" style="7" customWidth="1"/>
    <col min="11567" max="11567" width="30.5" style="7" customWidth="1"/>
    <col min="11568" max="11569" width="10" style="7" customWidth="1"/>
    <col min="11570" max="11570" width="4" style="7" customWidth="1"/>
    <col min="11571" max="11571" width="13.83203125" style="7" customWidth="1"/>
    <col min="11572" max="11572" width="39.5" style="7" customWidth="1"/>
    <col min="11573" max="11574" width="13.5" style="7" customWidth="1"/>
    <col min="11575" max="11575" width="14" style="7" customWidth="1"/>
    <col min="11576" max="11576" width="12.5" style="7" customWidth="1"/>
    <col min="11577" max="11577" width="14.33203125" style="7" customWidth="1"/>
    <col min="11578" max="11578" width="13.6640625" style="7" customWidth="1"/>
    <col min="11579" max="11579" width="12.5" style="7" customWidth="1"/>
    <col min="11580" max="11580" width="14" style="7" customWidth="1"/>
    <col min="11581" max="11582" width="13" style="7" customWidth="1"/>
    <col min="11583" max="11583" width="15.33203125" style="7" customWidth="1"/>
    <col min="11584" max="11584" width="12.83203125" style="7" customWidth="1"/>
    <col min="11585" max="11585" width="3.83203125" style="7" customWidth="1"/>
    <col min="11586" max="11586" width="15.6640625" style="7" customWidth="1"/>
    <col min="11587" max="11587" width="10.1640625" style="7" customWidth="1"/>
    <col min="11588" max="11588" width="53.6640625" style="7" customWidth="1"/>
    <col min="11589" max="11589" width="32.83203125" style="7" customWidth="1"/>
    <col min="11590" max="11590" width="21.5" style="7" customWidth="1"/>
    <col min="11591" max="11817" width="9.1640625" style="7" bestFit="1" customWidth="1"/>
    <col min="11818" max="11818" width="4" style="7" customWidth="1"/>
    <col min="11819" max="11819" width="16.6640625" style="7" customWidth="1"/>
    <col min="11820" max="11820" width="45.33203125" style="7" customWidth="1"/>
    <col min="11821" max="11821" width="35.6640625" style="7" customWidth="1"/>
    <col min="11822" max="11822" width="15.5" style="7" customWidth="1"/>
    <col min="11823" max="11823" width="30.5" style="7" customWidth="1"/>
    <col min="11824" max="11825" width="10" style="7" customWidth="1"/>
    <col min="11826" max="11826" width="4" style="7" customWidth="1"/>
    <col min="11827" max="11827" width="13.83203125" style="7" customWidth="1"/>
    <col min="11828" max="11828" width="39.5" style="7" customWidth="1"/>
    <col min="11829" max="11830" width="13.5" style="7" customWidth="1"/>
    <col min="11831" max="11831" width="14" style="7" customWidth="1"/>
    <col min="11832" max="11832" width="12.5" style="7" customWidth="1"/>
    <col min="11833" max="11833" width="14.33203125" style="7" customWidth="1"/>
    <col min="11834" max="11834" width="13.6640625" style="7" customWidth="1"/>
    <col min="11835" max="11835" width="12.5" style="7" customWidth="1"/>
    <col min="11836" max="11836" width="14" style="7" customWidth="1"/>
    <col min="11837" max="11838" width="13" style="7" customWidth="1"/>
    <col min="11839" max="11839" width="15.33203125" style="7" customWidth="1"/>
    <col min="11840" max="11840" width="12.83203125" style="7" customWidth="1"/>
    <col min="11841" max="11841" width="3.83203125" style="7" customWidth="1"/>
    <col min="11842" max="11842" width="15.6640625" style="7" customWidth="1"/>
    <col min="11843" max="11843" width="10.1640625" style="7" customWidth="1"/>
    <col min="11844" max="11844" width="53.6640625" style="7" customWidth="1"/>
    <col min="11845" max="11845" width="32.83203125" style="7" customWidth="1"/>
    <col min="11846" max="11846" width="21.5" style="7" customWidth="1"/>
    <col min="11847" max="12073" width="9.1640625" style="7" bestFit="1" customWidth="1"/>
    <col min="12074" max="12074" width="4" style="7" customWidth="1"/>
    <col min="12075" max="12075" width="16.6640625" style="7" customWidth="1"/>
    <col min="12076" max="12076" width="45.33203125" style="7" customWidth="1"/>
    <col min="12077" max="12077" width="35.6640625" style="7" customWidth="1"/>
    <col min="12078" max="12078" width="15.5" style="7" customWidth="1"/>
    <col min="12079" max="12079" width="30.5" style="7" customWidth="1"/>
    <col min="12080" max="12081" width="10" style="7" customWidth="1"/>
    <col min="12082" max="12082" width="4" style="7" customWidth="1"/>
    <col min="12083" max="12083" width="13.83203125" style="7" customWidth="1"/>
    <col min="12084" max="12084" width="39.5" style="7" customWidth="1"/>
    <col min="12085" max="12086" width="13.5" style="7" customWidth="1"/>
    <col min="12087" max="12087" width="14" style="7" customWidth="1"/>
    <col min="12088" max="12088" width="12.5" style="7" customWidth="1"/>
    <col min="12089" max="12089" width="14.33203125" style="7" customWidth="1"/>
    <col min="12090" max="12090" width="13.6640625" style="7" customWidth="1"/>
    <col min="12091" max="12091" width="12.5" style="7" customWidth="1"/>
    <col min="12092" max="12092" width="14" style="7" customWidth="1"/>
    <col min="12093" max="12094" width="13" style="7" customWidth="1"/>
    <col min="12095" max="12095" width="15.33203125" style="7" customWidth="1"/>
    <col min="12096" max="12096" width="12.83203125" style="7" customWidth="1"/>
    <col min="12097" max="12097" width="3.83203125" style="7" customWidth="1"/>
    <col min="12098" max="12098" width="15.6640625" style="7" customWidth="1"/>
    <col min="12099" max="12099" width="10.1640625" style="7" customWidth="1"/>
    <col min="12100" max="12100" width="53.6640625" style="7" customWidth="1"/>
    <col min="12101" max="12101" width="32.83203125" style="7" customWidth="1"/>
    <col min="12102" max="12102" width="21.5" style="7" customWidth="1"/>
    <col min="12103" max="12329" width="9.1640625" style="7" bestFit="1" customWidth="1"/>
    <col min="12330" max="12330" width="4" style="7" customWidth="1"/>
    <col min="12331" max="12331" width="16.6640625" style="7" customWidth="1"/>
    <col min="12332" max="12332" width="45.33203125" style="7" customWidth="1"/>
    <col min="12333" max="12333" width="35.6640625" style="7" customWidth="1"/>
    <col min="12334" max="12334" width="15.5" style="7" customWidth="1"/>
    <col min="12335" max="12335" width="30.5" style="7" customWidth="1"/>
    <col min="12336" max="12337" width="10" style="7" customWidth="1"/>
    <col min="12338" max="12338" width="4" style="7" customWidth="1"/>
    <col min="12339" max="12339" width="13.83203125" style="7" customWidth="1"/>
    <col min="12340" max="12340" width="39.5" style="7" customWidth="1"/>
    <col min="12341" max="12342" width="13.5" style="7" customWidth="1"/>
    <col min="12343" max="12343" width="14" style="7" customWidth="1"/>
    <col min="12344" max="12344" width="12.5" style="7" customWidth="1"/>
    <col min="12345" max="12345" width="14.33203125" style="7" customWidth="1"/>
    <col min="12346" max="12346" width="13.6640625" style="7" customWidth="1"/>
    <col min="12347" max="12347" width="12.5" style="7" customWidth="1"/>
    <col min="12348" max="12348" width="14" style="7" customWidth="1"/>
    <col min="12349" max="12350" width="13" style="7" customWidth="1"/>
    <col min="12351" max="12351" width="15.33203125" style="7" customWidth="1"/>
    <col min="12352" max="12352" width="12.83203125" style="7" customWidth="1"/>
    <col min="12353" max="12353" width="3.83203125" style="7" customWidth="1"/>
    <col min="12354" max="12354" width="15.6640625" style="7" customWidth="1"/>
    <col min="12355" max="12355" width="10.1640625" style="7" customWidth="1"/>
    <col min="12356" max="12356" width="53.6640625" style="7" customWidth="1"/>
    <col min="12357" max="12357" width="32.83203125" style="7" customWidth="1"/>
    <col min="12358" max="12358" width="21.5" style="7" customWidth="1"/>
    <col min="12359" max="12585" width="9.1640625" style="7" bestFit="1" customWidth="1"/>
    <col min="12586" max="12586" width="4" style="7" customWidth="1"/>
    <col min="12587" max="12587" width="16.6640625" style="7" customWidth="1"/>
    <col min="12588" max="12588" width="45.33203125" style="7" customWidth="1"/>
    <col min="12589" max="12589" width="35.6640625" style="7" customWidth="1"/>
    <col min="12590" max="12590" width="15.5" style="7" customWidth="1"/>
    <col min="12591" max="12591" width="30.5" style="7" customWidth="1"/>
    <col min="12592" max="12593" width="10" style="7" customWidth="1"/>
    <col min="12594" max="12594" width="4" style="7" customWidth="1"/>
    <col min="12595" max="12595" width="13.83203125" style="7" customWidth="1"/>
    <col min="12596" max="12596" width="39.5" style="7" customWidth="1"/>
    <col min="12597" max="12598" width="13.5" style="7" customWidth="1"/>
    <col min="12599" max="12599" width="14" style="7" customWidth="1"/>
    <col min="12600" max="12600" width="12.5" style="7" customWidth="1"/>
    <col min="12601" max="12601" width="14.33203125" style="7" customWidth="1"/>
    <col min="12602" max="12602" width="13.6640625" style="7" customWidth="1"/>
    <col min="12603" max="12603" width="12.5" style="7" customWidth="1"/>
    <col min="12604" max="12604" width="14" style="7" customWidth="1"/>
    <col min="12605" max="12606" width="13" style="7" customWidth="1"/>
    <col min="12607" max="12607" width="15.33203125" style="7" customWidth="1"/>
    <col min="12608" max="12608" width="12.83203125" style="7" customWidth="1"/>
    <col min="12609" max="12609" width="3.83203125" style="7" customWidth="1"/>
    <col min="12610" max="12610" width="15.6640625" style="7" customWidth="1"/>
    <col min="12611" max="12611" width="10.1640625" style="7" customWidth="1"/>
    <col min="12612" max="12612" width="53.6640625" style="7" customWidth="1"/>
    <col min="12613" max="12613" width="32.83203125" style="7" customWidth="1"/>
    <col min="12614" max="12614" width="21.5" style="7" customWidth="1"/>
    <col min="12615" max="12841" width="9.1640625" style="7" bestFit="1" customWidth="1"/>
    <col min="12842" max="12842" width="4" style="7" customWidth="1"/>
    <col min="12843" max="12843" width="16.6640625" style="7" customWidth="1"/>
    <col min="12844" max="12844" width="45.33203125" style="7" customWidth="1"/>
    <col min="12845" max="12845" width="35.6640625" style="7" customWidth="1"/>
    <col min="12846" max="12846" width="15.5" style="7" customWidth="1"/>
    <col min="12847" max="12847" width="30.5" style="7" customWidth="1"/>
    <col min="12848" max="12849" width="10" style="7" customWidth="1"/>
    <col min="12850" max="12850" width="4" style="7" customWidth="1"/>
    <col min="12851" max="12851" width="13.83203125" style="7" customWidth="1"/>
    <col min="12852" max="12852" width="39.5" style="7" customWidth="1"/>
    <col min="12853" max="12854" width="13.5" style="7" customWidth="1"/>
    <col min="12855" max="12855" width="14" style="7" customWidth="1"/>
    <col min="12856" max="12856" width="12.5" style="7" customWidth="1"/>
    <col min="12857" max="12857" width="14.33203125" style="7" customWidth="1"/>
    <col min="12858" max="12858" width="13.6640625" style="7" customWidth="1"/>
    <col min="12859" max="12859" width="12.5" style="7" customWidth="1"/>
    <col min="12860" max="12860" width="14" style="7" customWidth="1"/>
    <col min="12861" max="12862" width="13" style="7" customWidth="1"/>
    <col min="12863" max="12863" width="15.33203125" style="7" customWidth="1"/>
    <col min="12864" max="12864" width="12.83203125" style="7" customWidth="1"/>
    <col min="12865" max="12865" width="3.83203125" style="7" customWidth="1"/>
    <col min="12866" max="12866" width="15.6640625" style="7" customWidth="1"/>
    <col min="12867" max="12867" width="10.1640625" style="7" customWidth="1"/>
    <col min="12868" max="12868" width="53.6640625" style="7" customWidth="1"/>
    <col min="12869" max="12869" width="32.83203125" style="7" customWidth="1"/>
    <col min="12870" max="12870" width="21.5" style="7" customWidth="1"/>
    <col min="12871" max="13097" width="9.1640625" style="7" bestFit="1" customWidth="1"/>
    <col min="13098" max="13098" width="4" style="7" customWidth="1"/>
    <col min="13099" max="13099" width="16.6640625" style="7" customWidth="1"/>
    <col min="13100" max="13100" width="45.33203125" style="7" customWidth="1"/>
    <col min="13101" max="13101" width="35.6640625" style="7" customWidth="1"/>
    <col min="13102" max="13102" width="15.5" style="7" customWidth="1"/>
    <col min="13103" max="13103" width="30.5" style="7" customWidth="1"/>
    <col min="13104" max="13105" width="10" style="7" customWidth="1"/>
    <col min="13106" max="13106" width="4" style="7" customWidth="1"/>
    <col min="13107" max="13107" width="13.83203125" style="7" customWidth="1"/>
    <col min="13108" max="13108" width="39.5" style="7" customWidth="1"/>
    <col min="13109" max="13110" width="13.5" style="7" customWidth="1"/>
    <col min="13111" max="13111" width="14" style="7" customWidth="1"/>
    <col min="13112" max="13112" width="12.5" style="7" customWidth="1"/>
    <col min="13113" max="13113" width="14.33203125" style="7" customWidth="1"/>
    <col min="13114" max="13114" width="13.6640625" style="7" customWidth="1"/>
    <col min="13115" max="13115" width="12.5" style="7" customWidth="1"/>
    <col min="13116" max="13116" width="14" style="7" customWidth="1"/>
    <col min="13117" max="13118" width="13" style="7" customWidth="1"/>
    <col min="13119" max="13119" width="15.33203125" style="7" customWidth="1"/>
    <col min="13120" max="13120" width="12.83203125" style="7" customWidth="1"/>
    <col min="13121" max="13121" width="3.83203125" style="7" customWidth="1"/>
    <col min="13122" max="13122" width="15.6640625" style="7" customWidth="1"/>
    <col min="13123" max="13123" width="10.1640625" style="7" customWidth="1"/>
    <col min="13124" max="13124" width="53.6640625" style="7" customWidth="1"/>
    <col min="13125" max="13125" width="32.83203125" style="7" customWidth="1"/>
    <col min="13126" max="13126" width="21.5" style="7" customWidth="1"/>
    <col min="13127" max="13353" width="9.1640625" style="7" bestFit="1" customWidth="1"/>
    <col min="13354" max="13354" width="4" style="7" customWidth="1"/>
    <col min="13355" max="13355" width="16.6640625" style="7" customWidth="1"/>
    <col min="13356" max="13356" width="45.33203125" style="7" customWidth="1"/>
    <col min="13357" max="13357" width="35.6640625" style="7" customWidth="1"/>
    <col min="13358" max="13358" width="15.5" style="7" customWidth="1"/>
    <col min="13359" max="13359" width="30.5" style="7" customWidth="1"/>
    <col min="13360" max="13361" width="10" style="7" customWidth="1"/>
    <col min="13362" max="13362" width="4" style="7" customWidth="1"/>
    <col min="13363" max="13363" width="13.83203125" style="7" customWidth="1"/>
    <col min="13364" max="13364" width="39.5" style="7" customWidth="1"/>
    <col min="13365" max="13366" width="13.5" style="7" customWidth="1"/>
    <col min="13367" max="13367" width="14" style="7" customWidth="1"/>
    <col min="13368" max="13368" width="12.5" style="7" customWidth="1"/>
    <col min="13369" max="13369" width="14.33203125" style="7" customWidth="1"/>
    <col min="13370" max="13370" width="13.6640625" style="7" customWidth="1"/>
    <col min="13371" max="13371" width="12.5" style="7" customWidth="1"/>
    <col min="13372" max="13372" width="14" style="7" customWidth="1"/>
    <col min="13373" max="13374" width="13" style="7" customWidth="1"/>
    <col min="13375" max="13375" width="15.33203125" style="7" customWidth="1"/>
    <col min="13376" max="13376" width="12.83203125" style="7" customWidth="1"/>
    <col min="13377" max="13377" width="3.83203125" style="7" customWidth="1"/>
    <col min="13378" max="13378" width="15.6640625" style="7" customWidth="1"/>
    <col min="13379" max="13379" width="10.1640625" style="7" customWidth="1"/>
    <col min="13380" max="13380" width="53.6640625" style="7" customWidth="1"/>
    <col min="13381" max="13381" width="32.83203125" style="7" customWidth="1"/>
    <col min="13382" max="13382" width="21.5" style="7" customWidth="1"/>
    <col min="13383" max="13609" width="9.1640625" style="7" bestFit="1" customWidth="1"/>
    <col min="13610" max="13610" width="4" style="7" customWidth="1"/>
    <col min="13611" max="13611" width="16.6640625" style="7" customWidth="1"/>
    <col min="13612" max="13612" width="45.33203125" style="7" customWidth="1"/>
    <col min="13613" max="13613" width="35.6640625" style="7" customWidth="1"/>
    <col min="13614" max="13614" width="15.5" style="7" customWidth="1"/>
    <col min="13615" max="13615" width="30.5" style="7" customWidth="1"/>
    <col min="13616" max="13617" width="10" style="7" customWidth="1"/>
    <col min="13618" max="13618" width="4" style="7" customWidth="1"/>
    <col min="13619" max="13619" width="13.83203125" style="7" customWidth="1"/>
    <col min="13620" max="13620" width="39.5" style="7" customWidth="1"/>
    <col min="13621" max="13622" width="13.5" style="7" customWidth="1"/>
    <col min="13623" max="13623" width="14" style="7" customWidth="1"/>
    <col min="13624" max="13624" width="12.5" style="7" customWidth="1"/>
    <col min="13625" max="13625" width="14.33203125" style="7" customWidth="1"/>
    <col min="13626" max="13626" width="13.6640625" style="7" customWidth="1"/>
    <col min="13627" max="13627" width="12.5" style="7" customWidth="1"/>
    <col min="13628" max="13628" width="14" style="7" customWidth="1"/>
    <col min="13629" max="13630" width="13" style="7" customWidth="1"/>
    <col min="13631" max="13631" width="15.33203125" style="7" customWidth="1"/>
    <col min="13632" max="13632" width="12.83203125" style="7" customWidth="1"/>
    <col min="13633" max="13633" width="3.83203125" style="7" customWidth="1"/>
    <col min="13634" max="13634" width="15.6640625" style="7" customWidth="1"/>
    <col min="13635" max="13635" width="10.1640625" style="7" customWidth="1"/>
    <col min="13636" max="13636" width="53.6640625" style="7" customWidth="1"/>
    <col min="13637" max="13637" width="32.83203125" style="7" customWidth="1"/>
    <col min="13638" max="13638" width="21.5" style="7" customWidth="1"/>
    <col min="13639" max="13865" width="9.1640625" style="7" bestFit="1" customWidth="1"/>
    <col min="13866" max="13866" width="4" style="7" customWidth="1"/>
    <col min="13867" max="13867" width="16.6640625" style="7" customWidth="1"/>
    <col min="13868" max="13868" width="45.33203125" style="7" customWidth="1"/>
    <col min="13869" max="13869" width="35.6640625" style="7" customWidth="1"/>
    <col min="13870" max="13870" width="15.5" style="7" customWidth="1"/>
    <col min="13871" max="13871" width="30.5" style="7" customWidth="1"/>
    <col min="13872" max="13873" width="10" style="7" customWidth="1"/>
    <col min="13874" max="13874" width="4" style="7" customWidth="1"/>
    <col min="13875" max="13875" width="13.83203125" style="7" customWidth="1"/>
    <col min="13876" max="13876" width="39.5" style="7" customWidth="1"/>
    <col min="13877" max="13878" width="13.5" style="7" customWidth="1"/>
    <col min="13879" max="13879" width="14" style="7" customWidth="1"/>
    <col min="13880" max="13880" width="12.5" style="7" customWidth="1"/>
    <col min="13881" max="13881" width="14.33203125" style="7" customWidth="1"/>
    <col min="13882" max="13882" width="13.6640625" style="7" customWidth="1"/>
    <col min="13883" max="13883" width="12.5" style="7" customWidth="1"/>
    <col min="13884" max="13884" width="14" style="7" customWidth="1"/>
    <col min="13885" max="13886" width="13" style="7" customWidth="1"/>
    <col min="13887" max="13887" width="15.33203125" style="7" customWidth="1"/>
    <col min="13888" max="13888" width="12.83203125" style="7" customWidth="1"/>
    <col min="13889" max="13889" width="3.83203125" style="7" customWidth="1"/>
    <col min="13890" max="13890" width="15.6640625" style="7" customWidth="1"/>
    <col min="13891" max="13891" width="10.1640625" style="7" customWidth="1"/>
    <col min="13892" max="13892" width="53.6640625" style="7" customWidth="1"/>
    <col min="13893" max="13893" width="32.83203125" style="7" customWidth="1"/>
    <col min="13894" max="13894" width="21.5" style="7" customWidth="1"/>
    <col min="13895" max="14121" width="9.1640625" style="7" bestFit="1" customWidth="1"/>
    <col min="14122" max="14122" width="4" style="7" customWidth="1"/>
    <col min="14123" max="14123" width="16.6640625" style="7" customWidth="1"/>
    <col min="14124" max="14124" width="45.33203125" style="7" customWidth="1"/>
    <col min="14125" max="14125" width="35.6640625" style="7" customWidth="1"/>
    <col min="14126" max="14126" width="15.5" style="7" customWidth="1"/>
    <col min="14127" max="14127" width="30.5" style="7" customWidth="1"/>
    <col min="14128" max="14129" width="10" style="7" customWidth="1"/>
    <col min="14130" max="14130" width="4" style="7" customWidth="1"/>
    <col min="14131" max="14131" width="13.83203125" style="7" customWidth="1"/>
    <col min="14132" max="14132" width="39.5" style="7" customWidth="1"/>
    <col min="14133" max="14134" width="13.5" style="7" customWidth="1"/>
    <col min="14135" max="14135" width="14" style="7" customWidth="1"/>
    <col min="14136" max="14136" width="12.5" style="7" customWidth="1"/>
    <col min="14137" max="14137" width="14.33203125" style="7" customWidth="1"/>
    <col min="14138" max="14138" width="13.6640625" style="7" customWidth="1"/>
    <col min="14139" max="14139" width="12.5" style="7" customWidth="1"/>
    <col min="14140" max="14140" width="14" style="7" customWidth="1"/>
    <col min="14141" max="14142" width="13" style="7" customWidth="1"/>
    <col min="14143" max="14143" width="15.33203125" style="7" customWidth="1"/>
    <col min="14144" max="14144" width="12.83203125" style="7" customWidth="1"/>
    <col min="14145" max="14145" width="3.83203125" style="7" customWidth="1"/>
    <col min="14146" max="14146" width="15.6640625" style="7" customWidth="1"/>
    <col min="14147" max="14147" width="10.1640625" style="7" customWidth="1"/>
    <col min="14148" max="14148" width="53.6640625" style="7" customWidth="1"/>
    <col min="14149" max="14149" width="32.83203125" style="7" customWidth="1"/>
    <col min="14150" max="14150" width="21.5" style="7" customWidth="1"/>
    <col min="14151" max="14377" width="9.1640625" style="7" bestFit="1" customWidth="1"/>
    <col min="14378" max="14378" width="4" style="7" customWidth="1"/>
    <col min="14379" max="14379" width="16.6640625" style="7" customWidth="1"/>
    <col min="14380" max="14380" width="45.33203125" style="7" customWidth="1"/>
    <col min="14381" max="14381" width="35.6640625" style="7" customWidth="1"/>
    <col min="14382" max="14382" width="15.5" style="7" customWidth="1"/>
    <col min="14383" max="14383" width="30.5" style="7" customWidth="1"/>
    <col min="14384" max="14385" width="10" style="7" customWidth="1"/>
    <col min="14386" max="14386" width="4" style="7" customWidth="1"/>
    <col min="14387" max="14387" width="13.83203125" style="7" customWidth="1"/>
    <col min="14388" max="14388" width="39.5" style="7" customWidth="1"/>
    <col min="14389" max="14390" width="13.5" style="7" customWidth="1"/>
    <col min="14391" max="14391" width="14" style="7" customWidth="1"/>
    <col min="14392" max="14392" width="12.5" style="7" customWidth="1"/>
    <col min="14393" max="14393" width="14.33203125" style="7" customWidth="1"/>
    <col min="14394" max="14394" width="13.6640625" style="7" customWidth="1"/>
    <col min="14395" max="14395" width="12.5" style="7" customWidth="1"/>
    <col min="14396" max="14396" width="14" style="7" customWidth="1"/>
    <col min="14397" max="14398" width="13" style="7" customWidth="1"/>
    <col min="14399" max="14399" width="15.33203125" style="7" customWidth="1"/>
    <col min="14400" max="14400" width="12.83203125" style="7" customWidth="1"/>
    <col min="14401" max="14401" width="3.83203125" style="7" customWidth="1"/>
    <col min="14402" max="14402" width="15.6640625" style="7" customWidth="1"/>
    <col min="14403" max="14403" width="10.1640625" style="7" customWidth="1"/>
    <col min="14404" max="14404" width="53.6640625" style="7" customWidth="1"/>
    <col min="14405" max="14405" width="32.83203125" style="7" customWidth="1"/>
    <col min="14406" max="14406" width="21.5" style="7" customWidth="1"/>
    <col min="14407" max="14633" width="9.1640625" style="7" bestFit="1" customWidth="1"/>
    <col min="14634" max="14634" width="4" style="7" customWidth="1"/>
    <col min="14635" max="14635" width="16.6640625" style="7" customWidth="1"/>
    <col min="14636" max="14636" width="45.33203125" style="7" customWidth="1"/>
    <col min="14637" max="14637" width="35.6640625" style="7" customWidth="1"/>
    <col min="14638" max="14638" width="15.5" style="7" customWidth="1"/>
    <col min="14639" max="14639" width="30.5" style="7" customWidth="1"/>
    <col min="14640" max="14641" width="10" style="7" customWidth="1"/>
    <col min="14642" max="14642" width="4" style="7" customWidth="1"/>
    <col min="14643" max="14643" width="13.83203125" style="7" customWidth="1"/>
    <col min="14644" max="14644" width="39.5" style="7" customWidth="1"/>
    <col min="14645" max="14646" width="13.5" style="7" customWidth="1"/>
    <col min="14647" max="14647" width="14" style="7" customWidth="1"/>
    <col min="14648" max="14648" width="12.5" style="7" customWidth="1"/>
    <col min="14649" max="14649" width="14.33203125" style="7" customWidth="1"/>
    <col min="14650" max="14650" width="13.6640625" style="7" customWidth="1"/>
    <col min="14651" max="14651" width="12.5" style="7" customWidth="1"/>
    <col min="14652" max="14652" width="14" style="7" customWidth="1"/>
    <col min="14653" max="14654" width="13" style="7" customWidth="1"/>
    <col min="14655" max="14655" width="15.33203125" style="7" customWidth="1"/>
    <col min="14656" max="14656" width="12.83203125" style="7" customWidth="1"/>
    <col min="14657" max="14657" width="3.83203125" style="7" customWidth="1"/>
    <col min="14658" max="14658" width="15.6640625" style="7" customWidth="1"/>
    <col min="14659" max="14659" width="10.1640625" style="7" customWidth="1"/>
    <col min="14660" max="14660" width="53.6640625" style="7" customWidth="1"/>
    <col min="14661" max="14661" width="32.83203125" style="7" customWidth="1"/>
    <col min="14662" max="14662" width="21.5" style="7" customWidth="1"/>
    <col min="14663" max="14889" width="9.1640625" style="7" bestFit="1" customWidth="1"/>
    <col min="14890" max="14890" width="4" style="7" customWidth="1"/>
    <col min="14891" max="14891" width="16.6640625" style="7" customWidth="1"/>
    <col min="14892" max="14892" width="45.33203125" style="7" customWidth="1"/>
    <col min="14893" max="14893" width="35.6640625" style="7" customWidth="1"/>
    <col min="14894" max="14894" width="15.5" style="7" customWidth="1"/>
    <col min="14895" max="14895" width="30.5" style="7" customWidth="1"/>
    <col min="14896" max="14897" width="10" style="7" customWidth="1"/>
    <col min="14898" max="14898" width="4" style="7" customWidth="1"/>
    <col min="14899" max="14899" width="13.83203125" style="7" customWidth="1"/>
    <col min="14900" max="14900" width="39.5" style="7" customWidth="1"/>
    <col min="14901" max="14902" width="13.5" style="7" customWidth="1"/>
    <col min="14903" max="14903" width="14" style="7" customWidth="1"/>
    <col min="14904" max="14904" width="12.5" style="7" customWidth="1"/>
    <col min="14905" max="14905" width="14.33203125" style="7" customWidth="1"/>
    <col min="14906" max="14906" width="13.6640625" style="7" customWidth="1"/>
    <col min="14907" max="14907" width="12.5" style="7" customWidth="1"/>
    <col min="14908" max="14908" width="14" style="7" customWidth="1"/>
    <col min="14909" max="14910" width="13" style="7" customWidth="1"/>
    <col min="14911" max="14911" width="15.33203125" style="7" customWidth="1"/>
    <col min="14912" max="14912" width="12.83203125" style="7" customWidth="1"/>
    <col min="14913" max="14913" width="3.83203125" style="7" customWidth="1"/>
    <col min="14914" max="14914" width="15.6640625" style="7" customWidth="1"/>
    <col min="14915" max="14915" width="10.1640625" style="7" customWidth="1"/>
    <col min="14916" max="14916" width="53.6640625" style="7" customWidth="1"/>
    <col min="14917" max="14917" width="32.83203125" style="7" customWidth="1"/>
    <col min="14918" max="14918" width="21.5" style="7" customWidth="1"/>
    <col min="14919" max="15145" width="9.1640625" style="7" bestFit="1" customWidth="1"/>
    <col min="15146" max="15146" width="4" style="7" customWidth="1"/>
    <col min="15147" max="15147" width="16.6640625" style="7" customWidth="1"/>
    <col min="15148" max="15148" width="45.33203125" style="7" customWidth="1"/>
    <col min="15149" max="15149" width="35.6640625" style="7" customWidth="1"/>
    <col min="15150" max="15150" width="15.5" style="7" customWidth="1"/>
    <col min="15151" max="15151" width="30.5" style="7" customWidth="1"/>
    <col min="15152" max="15153" width="10" style="7" customWidth="1"/>
    <col min="15154" max="15154" width="4" style="7" customWidth="1"/>
    <col min="15155" max="15155" width="13.83203125" style="7" customWidth="1"/>
    <col min="15156" max="15156" width="39.5" style="7" customWidth="1"/>
    <col min="15157" max="15158" width="13.5" style="7" customWidth="1"/>
    <col min="15159" max="15159" width="14" style="7" customWidth="1"/>
    <col min="15160" max="15160" width="12.5" style="7" customWidth="1"/>
    <col min="15161" max="15161" width="14.33203125" style="7" customWidth="1"/>
    <col min="15162" max="15162" width="13.6640625" style="7" customWidth="1"/>
    <col min="15163" max="15163" width="12.5" style="7" customWidth="1"/>
    <col min="15164" max="15164" width="14" style="7" customWidth="1"/>
    <col min="15165" max="15166" width="13" style="7" customWidth="1"/>
    <col min="15167" max="15167" width="15.33203125" style="7" customWidth="1"/>
    <col min="15168" max="15168" width="12.83203125" style="7" customWidth="1"/>
    <col min="15169" max="15169" width="3.83203125" style="7" customWidth="1"/>
    <col min="15170" max="15170" width="15.6640625" style="7" customWidth="1"/>
    <col min="15171" max="15171" width="10.1640625" style="7" customWidth="1"/>
    <col min="15172" max="15172" width="53.6640625" style="7" customWidth="1"/>
    <col min="15173" max="15173" width="32.83203125" style="7" customWidth="1"/>
    <col min="15174" max="15174" width="21.5" style="7" customWidth="1"/>
    <col min="15175" max="15401" width="9.1640625" style="7" bestFit="1" customWidth="1"/>
    <col min="15402" max="15402" width="4" style="7" customWidth="1"/>
    <col min="15403" max="15403" width="16.6640625" style="7" customWidth="1"/>
    <col min="15404" max="15404" width="45.33203125" style="7" customWidth="1"/>
    <col min="15405" max="15405" width="35.6640625" style="7" customWidth="1"/>
    <col min="15406" max="15406" width="15.5" style="7" customWidth="1"/>
    <col min="15407" max="15407" width="30.5" style="7" customWidth="1"/>
    <col min="15408" max="15409" width="10" style="7" customWidth="1"/>
    <col min="15410" max="15410" width="4" style="7" customWidth="1"/>
    <col min="15411" max="15411" width="13.83203125" style="7" customWidth="1"/>
    <col min="15412" max="15412" width="39.5" style="7" customWidth="1"/>
    <col min="15413" max="15414" width="13.5" style="7" customWidth="1"/>
    <col min="15415" max="15415" width="14" style="7" customWidth="1"/>
    <col min="15416" max="15416" width="12.5" style="7" customWidth="1"/>
    <col min="15417" max="15417" width="14.33203125" style="7" customWidth="1"/>
    <col min="15418" max="15418" width="13.6640625" style="7" customWidth="1"/>
    <col min="15419" max="15419" width="12.5" style="7" customWidth="1"/>
    <col min="15420" max="15420" width="14" style="7" customWidth="1"/>
    <col min="15421" max="15422" width="13" style="7" customWidth="1"/>
    <col min="15423" max="15423" width="15.33203125" style="7" customWidth="1"/>
    <col min="15424" max="15424" width="12.83203125" style="7" customWidth="1"/>
    <col min="15425" max="15425" width="3.83203125" style="7" customWidth="1"/>
    <col min="15426" max="15426" width="15.6640625" style="7" customWidth="1"/>
    <col min="15427" max="15427" width="10.1640625" style="7" customWidth="1"/>
    <col min="15428" max="15428" width="53.6640625" style="7" customWidth="1"/>
    <col min="15429" max="15429" width="32.83203125" style="7" customWidth="1"/>
    <col min="15430" max="15430" width="21.5" style="7" customWidth="1"/>
    <col min="15431" max="15657" width="9.1640625" style="7" bestFit="1" customWidth="1"/>
    <col min="15658" max="15658" width="4" style="7" customWidth="1"/>
    <col min="15659" max="15659" width="16.6640625" style="7" customWidth="1"/>
    <col min="15660" max="15660" width="45.33203125" style="7" customWidth="1"/>
    <col min="15661" max="15661" width="35.6640625" style="7" customWidth="1"/>
    <col min="15662" max="15662" width="15.5" style="7" customWidth="1"/>
    <col min="15663" max="15663" width="30.5" style="7" customWidth="1"/>
    <col min="15664" max="15665" width="10" style="7" customWidth="1"/>
    <col min="15666" max="15666" width="4" style="7" customWidth="1"/>
    <col min="15667" max="15667" width="13.83203125" style="7" customWidth="1"/>
    <col min="15668" max="15668" width="39.5" style="7" customWidth="1"/>
    <col min="15669" max="15670" width="13.5" style="7" customWidth="1"/>
    <col min="15671" max="15671" width="14" style="7" customWidth="1"/>
    <col min="15672" max="15672" width="12.5" style="7" customWidth="1"/>
    <col min="15673" max="15673" width="14.33203125" style="7" customWidth="1"/>
    <col min="15674" max="15674" width="13.6640625" style="7" customWidth="1"/>
    <col min="15675" max="15675" width="12.5" style="7" customWidth="1"/>
    <col min="15676" max="15676" width="14" style="7" customWidth="1"/>
    <col min="15677" max="15678" width="13" style="7" customWidth="1"/>
    <col min="15679" max="15679" width="15.33203125" style="7" customWidth="1"/>
    <col min="15680" max="15680" width="12.83203125" style="7" customWidth="1"/>
    <col min="15681" max="15681" width="3.83203125" style="7" customWidth="1"/>
    <col min="15682" max="15682" width="15.6640625" style="7" customWidth="1"/>
    <col min="15683" max="15683" width="10.1640625" style="7" customWidth="1"/>
    <col min="15684" max="15684" width="53.6640625" style="7" customWidth="1"/>
    <col min="15685" max="15685" width="32.83203125" style="7" customWidth="1"/>
    <col min="15686" max="15686" width="21.5" style="7" customWidth="1"/>
    <col min="15687" max="15913" width="9.1640625" style="7" bestFit="1" customWidth="1"/>
    <col min="15914" max="15914" width="4" style="7" customWidth="1"/>
    <col min="15915" max="15915" width="16.6640625" style="7" customWidth="1"/>
    <col min="15916" max="15916" width="45.33203125" style="7" customWidth="1"/>
    <col min="15917" max="15917" width="35.6640625" style="7" customWidth="1"/>
    <col min="15918" max="15918" width="15.5" style="7" customWidth="1"/>
    <col min="15919" max="15919" width="30.5" style="7" customWidth="1"/>
    <col min="15920" max="15921" width="10" style="7" customWidth="1"/>
    <col min="15922" max="15922" width="4" style="7" customWidth="1"/>
    <col min="15923" max="15923" width="13.83203125" style="7" customWidth="1"/>
    <col min="15924" max="15924" width="39.5" style="7" customWidth="1"/>
    <col min="15925" max="15926" width="13.5" style="7" customWidth="1"/>
    <col min="15927" max="15927" width="14" style="7" customWidth="1"/>
    <col min="15928" max="15928" width="12.5" style="7" customWidth="1"/>
    <col min="15929" max="15929" width="14.33203125" style="7" customWidth="1"/>
    <col min="15930" max="15930" width="13.6640625" style="7" customWidth="1"/>
    <col min="15931" max="15931" width="12.5" style="7" customWidth="1"/>
    <col min="15932" max="15932" width="14" style="7" customWidth="1"/>
    <col min="15933" max="15934" width="13" style="7" customWidth="1"/>
    <col min="15935" max="15935" width="15.33203125" style="7" customWidth="1"/>
    <col min="15936" max="15936" width="12.83203125" style="7" customWidth="1"/>
    <col min="15937" max="15937" width="3.83203125" style="7" customWidth="1"/>
    <col min="15938" max="15938" width="15.6640625" style="7" customWidth="1"/>
    <col min="15939" max="15939" width="10.1640625" style="7" customWidth="1"/>
    <col min="15940" max="15940" width="53.6640625" style="7" customWidth="1"/>
    <col min="15941" max="15941" width="32.83203125" style="7" customWidth="1"/>
    <col min="15942" max="15942" width="21.5" style="7" customWidth="1"/>
    <col min="15943" max="16169" width="9.1640625" style="7" bestFit="1" customWidth="1"/>
    <col min="16170" max="16170" width="4" style="7" customWidth="1"/>
    <col min="16171" max="16171" width="16.6640625" style="7" customWidth="1"/>
    <col min="16172" max="16172" width="45.33203125" style="7" customWidth="1"/>
    <col min="16173" max="16173" width="35.6640625" style="7" customWidth="1"/>
    <col min="16174" max="16174" width="15.5" style="7" customWidth="1"/>
    <col min="16175" max="16175" width="30.5" style="7" customWidth="1"/>
    <col min="16176" max="16177" width="10" style="7" customWidth="1"/>
    <col min="16178" max="16178" width="4" style="7" customWidth="1"/>
    <col min="16179" max="16179" width="13.83203125" style="7" customWidth="1"/>
    <col min="16180" max="16180" width="39.5" style="7" customWidth="1"/>
    <col min="16181" max="16182" width="13.5" style="7" customWidth="1"/>
    <col min="16183" max="16183" width="14" style="7" customWidth="1"/>
    <col min="16184" max="16184" width="12.5" style="7" customWidth="1"/>
    <col min="16185" max="16185" width="14.33203125" style="7" customWidth="1"/>
    <col min="16186" max="16186" width="13.6640625" style="7" customWidth="1"/>
    <col min="16187" max="16187" width="12.5" style="7" customWidth="1"/>
    <col min="16188" max="16188" width="14" style="7" customWidth="1"/>
    <col min="16189" max="16190" width="13" style="7" customWidth="1"/>
    <col min="16191" max="16191" width="15.33203125" style="7" customWidth="1"/>
    <col min="16192" max="16192" width="12.83203125" style="7" customWidth="1"/>
    <col min="16193" max="16193" width="3.83203125" style="7" customWidth="1"/>
    <col min="16194" max="16194" width="15.6640625" style="7" customWidth="1"/>
    <col min="16195" max="16195" width="10.1640625" style="7" customWidth="1"/>
    <col min="16196" max="16196" width="53.6640625" style="7" customWidth="1"/>
    <col min="16197" max="16197" width="32.83203125" style="7" customWidth="1"/>
    <col min="16198" max="16198" width="21.5" style="7" customWidth="1"/>
    <col min="16199" max="16384" width="11.5" style="7"/>
  </cols>
  <sheetData>
    <row r="1" spans="1:358" s="78" customFormat="1" ht="41.25" customHeight="1" x14ac:dyDescent="0.2">
      <c r="A1" s="422"/>
      <c r="B1" s="423"/>
      <c r="C1" s="423"/>
      <c r="D1" s="424"/>
      <c r="E1" s="713" t="s">
        <v>380</v>
      </c>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714"/>
      <c r="BJ1" s="228"/>
      <c r="BK1" s="508" t="s">
        <v>19</v>
      </c>
      <c r="BL1" s="508"/>
      <c r="BM1" s="508"/>
      <c r="BN1" s="228"/>
      <c r="BO1" s="426"/>
      <c r="BP1" s="426"/>
      <c r="BQ1" s="426"/>
    </row>
    <row r="2" spans="1:358" s="78" customFormat="1" ht="41.25" customHeight="1" x14ac:dyDescent="0.2">
      <c r="A2" s="425"/>
      <c r="B2" s="426"/>
      <c r="C2" s="426"/>
      <c r="D2" s="427"/>
      <c r="E2" s="567"/>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501"/>
      <c r="BJ2" s="229"/>
      <c r="BK2" s="565" t="s">
        <v>20</v>
      </c>
      <c r="BL2" s="565"/>
      <c r="BM2" s="565"/>
      <c r="BN2" s="229"/>
      <c r="BO2" s="426"/>
      <c r="BP2" s="426"/>
      <c r="BQ2" s="426"/>
    </row>
    <row r="3" spans="1:358" s="78" customFormat="1" ht="41.25" customHeight="1" x14ac:dyDescent="0.2">
      <c r="A3" s="562"/>
      <c r="B3" s="563"/>
      <c r="C3" s="563"/>
      <c r="D3" s="564"/>
      <c r="E3" s="711"/>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712"/>
      <c r="BJ3" s="230"/>
      <c r="BK3" s="554" t="s">
        <v>21</v>
      </c>
      <c r="BL3" s="554"/>
      <c r="BM3" s="554"/>
      <c r="BN3" s="230"/>
      <c r="BO3" s="563"/>
      <c r="BP3" s="563"/>
      <c r="BQ3" s="563"/>
    </row>
    <row r="4" spans="1:358" s="78" customFormat="1" ht="26.25" customHeight="1" x14ac:dyDescent="0.2">
      <c r="A4" s="430" t="s">
        <v>22</v>
      </c>
      <c r="B4" s="431"/>
      <c r="C4" s="431"/>
      <c r="D4" s="431"/>
      <c r="E4" s="432"/>
      <c r="F4" s="432"/>
      <c r="G4" s="433"/>
      <c r="H4" s="394" t="s">
        <v>23</v>
      </c>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505"/>
      <c r="BK4" s="395"/>
      <c r="BL4" s="395"/>
      <c r="BM4" s="396"/>
      <c r="BN4" s="506" t="s">
        <v>24</v>
      </c>
      <c r="BO4" s="557"/>
      <c r="BP4" s="557"/>
      <c r="BQ4" s="558"/>
      <c r="BR4" s="946" t="s">
        <v>25</v>
      </c>
      <c r="BS4" s="946"/>
      <c r="BT4" s="946"/>
      <c r="BU4" s="946"/>
      <c r="BV4" s="946"/>
    </row>
    <row r="5" spans="1:358" s="78" customFormat="1" ht="16.5" customHeight="1" x14ac:dyDescent="0.2">
      <c r="A5" s="434"/>
      <c r="B5" s="435"/>
      <c r="C5" s="435"/>
      <c r="D5" s="435"/>
      <c r="E5" s="435"/>
      <c r="F5" s="435"/>
      <c r="G5" s="436"/>
      <c r="H5" s="397" t="s">
        <v>26</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9"/>
      <c r="AL5" s="400" t="s">
        <v>27</v>
      </c>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507"/>
      <c r="BN5" s="475"/>
      <c r="BO5" s="476"/>
      <c r="BP5" s="476"/>
      <c r="BQ5" s="477"/>
      <c r="BR5" s="946"/>
      <c r="BS5" s="946"/>
      <c r="BT5" s="946"/>
      <c r="BU5" s="946"/>
      <c r="BV5" s="946"/>
      <c r="MK5" s="78" t="s">
        <v>28</v>
      </c>
      <c r="MM5" s="78" t="s">
        <v>29</v>
      </c>
      <c r="MS5" s="80" t="s">
        <v>30</v>
      </c>
      <c r="MT5" s="80" t="s">
        <v>31</v>
      </c>
    </row>
    <row r="6" spans="1:358" s="78" customFormat="1" ht="19.5" customHeight="1" x14ac:dyDescent="0.2">
      <c r="A6" s="437" t="s">
        <v>32</v>
      </c>
      <c r="B6" s="418" t="s">
        <v>33</v>
      </c>
      <c r="C6" s="418" t="s">
        <v>34</v>
      </c>
      <c r="D6" s="418" t="s">
        <v>35</v>
      </c>
      <c r="E6" s="418" t="s">
        <v>36</v>
      </c>
      <c r="F6" s="418" t="s">
        <v>37</v>
      </c>
      <c r="G6" s="418" t="s">
        <v>38</v>
      </c>
      <c r="H6" s="410" t="s">
        <v>39</v>
      </c>
      <c r="I6" s="411"/>
      <c r="J6" s="411"/>
      <c r="K6" s="411"/>
      <c r="L6" s="412"/>
      <c r="M6" s="413" t="s">
        <v>40</v>
      </c>
      <c r="N6" s="414"/>
      <c r="O6" s="410" t="s">
        <v>41</v>
      </c>
      <c r="P6" s="411"/>
      <c r="Q6" s="411"/>
      <c r="R6" s="411"/>
      <c r="S6" s="411"/>
      <c r="T6" s="411"/>
      <c r="U6" s="411"/>
      <c r="V6" s="411"/>
      <c r="W6" s="411"/>
      <c r="X6" s="411"/>
      <c r="Y6" s="411"/>
      <c r="Z6" s="411"/>
      <c r="AA6" s="411"/>
      <c r="AB6" s="411"/>
      <c r="AC6" s="411"/>
      <c r="AD6" s="411"/>
      <c r="AE6" s="411"/>
      <c r="AF6" s="411"/>
      <c r="AG6" s="412"/>
      <c r="AH6" s="413" t="s">
        <v>40</v>
      </c>
      <c r="AI6" s="414"/>
      <c r="AJ6" s="438" t="s">
        <v>42</v>
      </c>
      <c r="AK6" s="439"/>
      <c r="AL6" s="417" t="s">
        <v>43</v>
      </c>
      <c r="AM6" s="419" t="s">
        <v>44</v>
      </c>
      <c r="AN6" s="420"/>
      <c r="AO6" s="420"/>
      <c r="AP6" s="420"/>
      <c r="AQ6" s="420"/>
      <c r="AR6" s="420"/>
      <c r="AS6" s="420"/>
      <c r="AT6" s="420"/>
      <c r="AU6" s="420"/>
      <c r="AV6" s="420"/>
      <c r="AW6" s="420"/>
      <c r="AX6" s="420"/>
      <c r="AY6" s="420"/>
      <c r="AZ6" s="421"/>
      <c r="BA6" s="405" t="s">
        <v>45</v>
      </c>
      <c r="BB6" s="509"/>
      <c r="BC6" s="511" t="s">
        <v>46</v>
      </c>
      <c r="BD6" s="478"/>
      <c r="BE6" s="511" t="s">
        <v>47</v>
      </c>
      <c r="BF6" s="522"/>
      <c r="BG6" s="478"/>
      <c r="BH6" s="511" t="s">
        <v>39</v>
      </c>
      <c r="BI6" s="478"/>
      <c r="BJ6" s="511" t="s">
        <v>41</v>
      </c>
      <c r="BK6" s="478"/>
      <c r="BL6" s="518" t="s">
        <v>48</v>
      </c>
      <c r="BM6" s="519"/>
      <c r="BN6" s="417" t="s">
        <v>49</v>
      </c>
      <c r="BO6" s="417" t="s">
        <v>50</v>
      </c>
      <c r="BP6" s="417" t="s">
        <v>51</v>
      </c>
      <c r="BQ6" s="481" t="s">
        <v>52</v>
      </c>
      <c r="BR6" s="947" t="s">
        <v>374</v>
      </c>
      <c r="BS6" s="947" t="s">
        <v>375</v>
      </c>
      <c r="BT6" s="947" t="s">
        <v>376</v>
      </c>
      <c r="BU6" s="947" t="s">
        <v>377</v>
      </c>
      <c r="BV6" s="948" t="s">
        <v>53</v>
      </c>
      <c r="MK6" s="80" t="s">
        <v>54</v>
      </c>
      <c r="MM6" s="78" t="s">
        <v>55</v>
      </c>
      <c r="MN6" s="78" t="s">
        <v>56</v>
      </c>
      <c r="MO6" s="78" t="s">
        <v>57</v>
      </c>
      <c r="MP6" s="78" t="s">
        <v>58</v>
      </c>
      <c r="MQ6" s="78" t="s">
        <v>59</v>
      </c>
      <c r="MR6" s="78" t="s">
        <v>60</v>
      </c>
      <c r="MS6" s="80" t="s">
        <v>61</v>
      </c>
    </row>
    <row r="7" spans="1:358" s="81" customFormat="1" ht="22.5" customHeight="1" x14ac:dyDescent="0.2">
      <c r="A7" s="437"/>
      <c r="B7" s="418"/>
      <c r="C7" s="418"/>
      <c r="D7" s="418"/>
      <c r="E7" s="418"/>
      <c r="F7" s="418"/>
      <c r="G7" s="418"/>
      <c r="H7" s="232">
        <v>1</v>
      </c>
      <c r="I7" s="233">
        <v>2</v>
      </c>
      <c r="J7" s="233">
        <v>3</v>
      </c>
      <c r="K7" s="233">
        <v>4</v>
      </c>
      <c r="L7" s="234">
        <v>5</v>
      </c>
      <c r="M7" s="328" t="s">
        <v>62</v>
      </c>
      <c r="N7" s="329" t="s">
        <v>63</v>
      </c>
      <c r="O7" s="232">
        <v>1</v>
      </c>
      <c r="P7" s="233">
        <v>2</v>
      </c>
      <c r="Q7" s="233">
        <v>3</v>
      </c>
      <c r="R7" s="233">
        <v>4</v>
      </c>
      <c r="S7" s="233">
        <v>5</v>
      </c>
      <c r="T7" s="233">
        <v>6</v>
      </c>
      <c r="U7" s="233">
        <v>7</v>
      </c>
      <c r="V7" s="233">
        <v>8</v>
      </c>
      <c r="W7" s="233">
        <v>9</v>
      </c>
      <c r="X7" s="233">
        <v>10</v>
      </c>
      <c r="Y7" s="233">
        <v>11</v>
      </c>
      <c r="Z7" s="233">
        <v>12</v>
      </c>
      <c r="AA7" s="233">
        <v>13</v>
      </c>
      <c r="AB7" s="233">
        <v>14</v>
      </c>
      <c r="AC7" s="233">
        <v>15</v>
      </c>
      <c r="AD7" s="233">
        <v>16</v>
      </c>
      <c r="AE7" s="233">
        <v>17</v>
      </c>
      <c r="AF7" s="233">
        <v>18</v>
      </c>
      <c r="AG7" s="234">
        <v>19</v>
      </c>
      <c r="AH7" s="330" t="s">
        <v>64</v>
      </c>
      <c r="AI7" s="331" t="s">
        <v>63</v>
      </c>
      <c r="AJ7" s="440"/>
      <c r="AK7" s="441"/>
      <c r="AL7" s="418"/>
      <c r="AM7" s="392" t="s">
        <v>55</v>
      </c>
      <c r="AN7" s="393"/>
      <c r="AO7" s="415" t="s">
        <v>65</v>
      </c>
      <c r="AP7" s="416"/>
      <c r="AQ7" s="392" t="s">
        <v>56</v>
      </c>
      <c r="AR7" s="393"/>
      <c r="AS7" s="392" t="s">
        <v>66</v>
      </c>
      <c r="AT7" s="393"/>
      <c r="AU7" s="392" t="s">
        <v>67</v>
      </c>
      <c r="AV7" s="393"/>
      <c r="AW7" s="392" t="s">
        <v>68</v>
      </c>
      <c r="AX7" s="393"/>
      <c r="AY7" s="392" t="s">
        <v>69</v>
      </c>
      <c r="AZ7" s="393"/>
      <c r="BA7" s="407"/>
      <c r="BB7" s="510"/>
      <c r="BC7" s="512"/>
      <c r="BD7" s="513"/>
      <c r="BE7" s="512"/>
      <c r="BF7" s="523"/>
      <c r="BG7" s="513"/>
      <c r="BH7" s="512"/>
      <c r="BI7" s="513"/>
      <c r="BJ7" s="512"/>
      <c r="BK7" s="513"/>
      <c r="BL7" s="520"/>
      <c r="BM7" s="521"/>
      <c r="BN7" s="480"/>
      <c r="BO7" s="480"/>
      <c r="BP7" s="480"/>
      <c r="BQ7" s="482"/>
      <c r="BR7" s="947"/>
      <c r="BS7" s="947"/>
      <c r="BT7" s="947"/>
      <c r="BU7" s="947"/>
      <c r="BV7" s="948"/>
      <c r="MK7" s="80" t="s">
        <v>70</v>
      </c>
      <c r="MM7" s="78" t="s">
        <v>71</v>
      </c>
      <c r="MN7" s="81" t="s">
        <v>72</v>
      </c>
      <c r="MO7" s="81" t="s">
        <v>73</v>
      </c>
      <c r="MP7" s="81" t="s">
        <v>74</v>
      </c>
      <c r="MQ7" s="81" t="s">
        <v>75</v>
      </c>
      <c r="MR7" s="81" t="s">
        <v>76</v>
      </c>
    </row>
    <row r="8" spans="1:358" s="8" customFormat="1" ht="72.75" customHeight="1" x14ac:dyDescent="0.2">
      <c r="A8" s="771">
        <v>1</v>
      </c>
      <c r="B8" s="812" t="s">
        <v>12</v>
      </c>
      <c r="C8" s="817" t="s">
        <v>227</v>
      </c>
      <c r="D8" s="43" t="s">
        <v>228</v>
      </c>
      <c r="E8" s="801" t="s">
        <v>229</v>
      </c>
      <c r="F8" s="641"/>
      <c r="G8" s="775" t="s">
        <v>230</v>
      </c>
      <c r="H8" s="658"/>
      <c r="I8" s="606" t="s">
        <v>61</v>
      </c>
      <c r="J8" s="606"/>
      <c r="K8" s="606"/>
      <c r="L8" s="659"/>
      <c r="M8" s="734">
        <f>IF(L8="X",5,IF(K8="X",4,IF(J8="X",3,IF(I8="X",2,IF(H8="X",1,"0")))))</f>
        <v>2</v>
      </c>
      <c r="N8" s="736" t="str">
        <f>IF(M8=1,"RARA VEZ",IF(M8=2,"IMPROBABLE",IF(M8=3,"POSIBLE",IF(M8=4,"PROBABLE",IF(M8=5,"CASI SIEMPRE","")))))</f>
        <v>IMPROBABLE</v>
      </c>
      <c r="O8" s="689"/>
      <c r="P8" s="672"/>
      <c r="Q8" s="672"/>
      <c r="R8" s="672"/>
      <c r="S8" s="672" t="s">
        <v>61</v>
      </c>
      <c r="T8" s="672" t="s">
        <v>61</v>
      </c>
      <c r="U8" s="672"/>
      <c r="V8" s="672"/>
      <c r="W8" s="672"/>
      <c r="X8" s="672" t="s">
        <v>61</v>
      </c>
      <c r="Y8" s="672" t="s">
        <v>61</v>
      </c>
      <c r="Z8" s="672" t="s">
        <v>61</v>
      </c>
      <c r="AA8" s="672" t="s">
        <v>61</v>
      </c>
      <c r="AB8" s="672" t="s">
        <v>61</v>
      </c>
      <c r="AC8" s="672"/>
      <c r="AD8" s="672"/>
      <c r="AE8" s="672"/>
      <c r="AF8" s="672"/>
      <c r="AG8" s="768"/>
      <c r="AH8" s="608">
        <f>COUNTIF(O8:AG8,"X")</f>
        <v>7</v>
      </c>
      <c r="AI8" s="769" t="str">
        <f>IF(AH8=0,"",(IF(AH8&gt;11,"CATASTRÓFICO",IF(AH8&lt;=5,"MODERADO",IF(12&gt;=AH8&gt;5,"MAYOR","")))))</f>
        <v>MAYOR</v>
      </c>
      <c r="AJ8" s="770">
        <f>IF(AI8="CATASTRÓFICO",5*M8,IF(AI8="MAYOR",4*M8,IF(AI8="MODERADO",3*M8,0)))</f>
        <v>8</v>
      </c>
      <c r="AK8" s="729" t="str">
        <f t="shared" ref="AK8" si="0">IF(AJ8=0,"",IF(AJ8="MAYOR","EXTREMO",IF(AI8="CASI SIEMPRE","EXTREMO",IF(AI8="CATASTRÓFICO","EXTREMO",IF(AJ8="12M","EXTREMO",IF(AJ8=4,"ALTO",IF(AJ8=8,"ALTO",IF(AJ8=9,"ALTO",IF(AJ8=6,"MODERADO",IF(AJ8=3,"MODERADO",IF(AJ8=12,IF(AI8="MODERADO","ALTO","EXTREMO"),"EXTREMO")))))))))))</f>
        <v>ALTO</v>
      </c>
      <c r="AL8" s="27" t="s">
        <v>231</v>
      </c>
      <c r="AM8" s="32" t="s">
        <v>71</v>
      </c>
      <c r="AN8" s="84">
        <f t="shared" ref="AN8:AN10" si="1">IF(ISBLANK(AM8),"",IF(AM8="Asignado",15,"0"))</f>
        <v>15</v>
      </c>
      <c r="AO8" s="32" t="s">
        <v>84</v>
      </c>
      <c r="AP8" s="84">
        <f t="shared" ref="AP8:AP10" si="2">IF(ISBLANK(AO8),"",IF(AO8="Adecuado",15,"0"))</f>
        <v>15</v>
      </c>
      <c r="AQ8" s="32" t="s">
        <v>72</v>
      </c>
      <c r="AR8" s="84">
        <f t="shared" ref="AR8:AR10" si="3">IF(ISBLANK(AQ8),"",IF(AQ8="Oportuna",15,"0"))</f>
        <v>15</v>
      </c>
      <c r="AS8" s="32" t="s">
        <v>73</v>
      </c>
      <c r="AT8" s="84">
        <f t="shared" ref="AT8:AT10" si="4">IF(ISBLANK(AS8),"",IF(AS8="Prevenir",15,IF(AS8="Detectar",10,"0")))</f>
        <v>15</v>
      </c>
      <c r="AU8" s="32" t="s">
        <v>74</v>
      </c>
      <c r="AV8" s="84">
        <f t="shared" ref="AV8:AV10" si="5">IF(ISBLANK(AU8),"",IF(AU8="Confiable",15,"0"))</f>
        <v>15</v>
      </c>
      <c r="AW8" s="32" t="s">
        <v>76</v>
      </c>
      <c r="AX8" s="84">
        <f t="shared" ref="AX8:AX10" si="6">IF(ISBLANK(AW8),"",IF(AW8="Completa",10,IF(AW8="Incompleta",5,"0")))</f>
        <v>10</v>
      </c>
      <c r="AY8" s="33" t="s">
        <v>75</v>
      </c>
      <c r="AZ8" s="84">
        <f t="shared" ref="AZ8:AZ10" si="7">IF(ISBLANK(AY8),"",IF(AY8="Se Investigan y Resuelven Oportunamente",15,"0"))</f>
        <v>15</v>
      </c>
      <c r="BA8" s="95" t="str">
        <f t="shared" ref="BA8:BA10" si="8">IF(BB8=0,"",IF(BB8&lt;86,"Débil",(IF(BB8&gt;=96,"Fuerte","Moderado"))))</f>
        <v>Fuerte</v>
      </c>
      <c r="BB8" s="96">
        <f t="shared" ref="BB8:BB10" si="9">SUM(AZ8,AX8,AV8,AT8,AR8,AP8,AN8)</f>
        <v>100</v>
      </c>
      <c r="BC8" s="32" t="s">
        <v>54</v>
      </c>
      <c r="BD8" s="104" t="str">
        <f t="shared" ref="BD8:BD10" si="10">IF(ISBLANK(BC8),"",(IF(BC8="El control no se ejecuta por parte del responsable","Débil",(IF(BC8="El control se ejecuta de manera consistente por parte del responsable","Fuerte","Moderado")))))</f>
        <v>Fuerte</v>
      </c>
      <c r="BE8" s="112" t="str">
        <f t="shared" ref="BE8:BE10" si="11">IF(BA8="","",(IF(BD8="Débil","Débil",IF(BD8="Moderado","Moderado",IF(BA8="Débil","Débil","Fuerte")))))</f>
        <v>Fuerte</v>
      </c>
      <c r="BF8" s="113">
        <f t="shared" ref="BF8:BF10" si="12">IF(BD8="","",(IF(BD8="Fuerte",2,IF(BD8="Moderado",1,0))))</f>
        <v>2</v>
      </c>
      <c r="BG8" s="766">
        <f>IFERROR(ROUND(AVERAGE(BF8:BF10),0),0)</f>
        <v>2</v>
      </c>
      <c r="BH8" s="762">
        <f>IF(BI8="CASI SIEMPRE",5,IF(BI8="PROBABLE",4,IF(BI8="POSIBLE",3,IF(BI8="IMPROBABLE",2,IF(BI8="RARA VEZ",1,0)))))</f>
        <v>1</v>
      </c>
      <c r="BI8" s="764" t="str">
        <f>IF(BG8=2,IF(N8="CASI SIEMPRE","POSIBLE",IF(N8="PROBABLE","IMPROBABLE","RARA VEZ")),IF(BG8=1,IF(N8="CASI SEGURO","PROBABLE",IF(N8="PROBABLE","POSIBLE",IF(N8="POSIBLE","IMPROBABLE","RARA VEZ"))),IF(BG8=0,N8,0)))</f>
        <v>RARA VEZ</v>
      </c>
      <c r="BJ8" s="762">
        <f>IF(BK8="CATASTRÓFICO",5,IF(BK8="MAYOR",4,IF(BK8="MODERADO",3,0)))</f>
        <v>4</v>
      </c>
      <c r="BK8" s="452" t="str">
        <f>AI8</f>
        <v>MAYOR</v>
      </c>
      <c r="BL8" s="794">
        <f>IFERROR(ROUNDUP(AVERAGE(BG8:BG10),0),0)</f>
        <v>2</v>
      </c>
      <c r="BM8" s="723" t="str">
        <f>IF(BL8=0,"",IF(BI8="CASI SIEMPRE","EXTREMO",IF(BK8="CATASTRÓFICO","EXTREMO",IF(BL8="12M","EXTREMO",IF(BL8="12A","ALTO",IF(BL8=4,"ALTO",IF(BL8=8,"ALTO",IF(BL8=9,"ALTO",IF(BL8=6,"MODERADO",IF(BL8=3,"MODERADO","EXTREMO"))))))))))</f>
        <v>EXTREMO</v>
      </c>
      <c r="BN8" s="760"/>
      <c r="BO8" s="17"/>
      <c r="BP8" s="127"/>
      <c r="BQ8" s="18"/>
      <c r="BR8" s="358">
        <v>0</v>
      </c>
      <c r="BS8" s="358">
        <v>0</v>
      </c>
      <c r="BT8" s="358">
        <v>0</v>
      </c>
      <c r="BU8" s="358">
        <v>0</v>
      </c>
      <c r="BV8" s="356"/>
      <c r="MM8" s="8" t="s">
        <v>129</v>
      </c>
    </row>
    <row r="9" spans="1:358" s="8" customFormat="1" ht="72.75" customHeight="1" x14ac:dyDescent="0.2">
      <c r="A9" s="771"/>
      <c r="B9" s="813"/>
      <c r="C9" s="813"/>
      <c r="D9" s="28" t="s">
        <v>232</v>
      </c>
      <c r="E9" s="802"/>
      <c r="F9" s="641"/>
      <c r="G9" s="775"/>
      <c r="H9" s="689"/>
      <c r="I9" s="672"/>
      <c r="J9" s="672"/>
      <c r="K9" s="672"/>
      <c r="L9" s="768"/>
      <c r="M9" s="804"/>
      <c r="N9" s="488"/>
      <c r="O9" s="689"/>
      <c r="P9" s="672"/>
      <c r="Q9" s="672"/>
      <c r="R9" s="672"/>
      <c r="S9" s="672"/>
      <c r="T9" s="672"/>
      <c r="U9" s="672"/>
      <c r="V9" s="672"/>
      <c r="W9" s="672"/>
      <c r="X9" s="672"/>
      <c r="Y9" s="672"/>
      <c r="Z9" s="672"/>
      <c r="AA9" s="672"/>
      <c r="AB9" s="672"/>
      <c r="AC9" s="672"/>
      <c r="AD9" s="672"/>
      <c r="AE9" s="672"/>
      <c r="AF9" s="672"/>
      <c r="AG9" s="768"/>
      <c r="AH9" s="703"/>
      <c r="AI9" s="800"/>
      <c r="AJ9" s="770"/>
      <c r="AK9" s="796"/>
      <c r="AL9" s="28" t="s">
        <v>231</v>
      </c>
      <c r="AM9" s="32" t="s">
        <v>71</v>
      </c>
      <c r="AN9" s="85">
        <f t="shared" si="1"/>
        <v>15</v>
      </c>
      <c r="AO9" s="32" t="s">
        <v>84</v>
      </c>
      <c r="AP9" s="85">
        <f t="shared" si="2"/>
        <v>15</v>
      </c>
      <c r="AQ9" s="32" t="s">
        <v>72</v>
      </c>
      <c r="AR9" s="85">
        <f t="shared" si="3"/>
        <v>15</v>
      </c>
      <c r="AS9" s="32" t="s">
        <v>73</v>
      </c>
      <c r="AT9" s="85">
        <f t="shared" si="4"/>
        <v>15</v>
      </c>
      <c r="AU9" s="32" t="s">
        <v>74</v>
      </c>
      <c r="AV9" s="85">
        <f t="shared" si="5"/>
        <v>15</v>
      </c>
      <c r="AW9" s="32" t="s">
        <v>76</v>
      </c>
      <c r="AX9" s="85">
        <f t="shared" si="6"/>
        <v>10</v>
      </c>
      <c r="AY9" s="33" t="s">
        <v>75</v>
      </c>
      <c r="AZ9" s="85">
        <f t="shared" si="7"/>
        <v>15</v>
      </c>
      <c r="BA9" s="97" t="str">
        <f t="shared" si="8"/>
        <v>Fuerte</v>
      </c>
      <c r="BB9" s="98">
        <f t="shared" si="9"/>
        <v>100</v>
      </c>
      <c r="BC9" s="13" t="s">
        <v>54</v>
      </c>
      <c r="BD9" s="105" t="str">
        <f t="shared" si="10"/>
        <v>Fuerte</v>
      </c>
      <c r="BE9" s="114" t="str">
        <f t="shared" si="11"/>
        <v>Fuerte</v>
      </c>
      <c r="BF9" s="115">
        <f t="shared" si="12"/>
        <v>2</v>
      </c>
      <c r="BG9" s="797"/>
      <c r="BH9" s="798"/>
      <c r="BI9" s="799"/>
      <c r="BJ9" s="798"/>
      <c r="BK9" s="447"/>
      <c r="BL9" s="807"/>
      <c r="BM9" s="810"/>
      <c r="BN9" s="811"/>
      <c r="BO9" s="9"/>
      <c r="BP9" s="73"/>
      <c r="BQ9" s="10"/>
      <c r="BR9" s="358">
        <v>0</v>
      </c>
      <c r="BS9" s="358">
        <v>0</v>
      </c>
      <c r="BT9" s="358">
        <v>0</v>
      </c>
      <c r="BU9" s="358">
        <v>0</v>
      </c>
      <c r="BV9" s="356"/>
    </row>
    <row r="10" spans="1:358" s="8" customFormat="1" ht="72.75" customHeight="1" x14ac:dyDescent="0.2">
      <c r="A10" s="772"/>
      <c r="B10" s="813"/>
      <c r="C10" s="813"/>
      <c r="D10" s="67" t="s">
        <v>233</v>
      </c>
      <c r="E10" s="803"/>
      <c r="F10" s="741"/>
      <c r="G10" s="743"/>
      <c r="H10" s="669"/>
      <c r="I10" s="607"/>
      <c r="J10" s="607"/>
      <c r="K10" s="607"/>
      <c r="L10" s="776"/>
      <c r="M10" s="747"/>
      <c r="N10" s="748"/>
      <c r="O10" s="670"/>
      <c r="P10" s="610"/>
      <c r="Q10" s="610"/>
      <c r="R10" s="610"/>
      <c r="S10" s="610"/>
      <c r="T10" s="610"/>
      <c r="U10" s="610"/>
      <c r="V10" s="610"/>
      <c r="W10" s="610"/>
      <c r="X10" s="610"/>
      <c r="Y10" s="610"/>
      <c r="Z10" s="610"/>
      <c r="AA10" s="610"/>
      <c r="AB10" s="610"/>
      <c r="AC10" s="610"/>
      <c r="AD10" s="610"/>
      <c r="AE10" s="610"/>
      <c r="AF10" s="610"/>
      <c r="AG10" s="663"/>
      <c r="AH10" s="621"/>
      <c r="AI10" s="745"/>
      <c r="AJ10" s="624"/>
      <c r="AK10" s="758" t="str">
        <f t="shared" ref="AK10" si="13">IF(AJ10=0,"",IF(AJ10="MAYOR","EXTREMO",IF(AI10="CASI SIEMPRE","EXTREMO",IF(AI10="CATASTRÓFICO","EXTREMO",IF(AJ10="12M","EXTREMO",IF(AJ10=4,"ALTO",IF(AJ10=8,"ALTO",IF(AJ10=9,"ALTO",IF(AJ10=6,"MODERADO",IF(AJ10=3,"MODERADO",IF(AJ10=12,IF(AI10="MODERADO","ALTO","EXTREMO"),"EXTREMO")))))))))))</f>
        <v/>
      </c>
      <c r="AL10" s="34" t="s">
        <v>231</v>
      </c>
      <c r="AM10" s="32" t="s">
        <v>71</v>
      </c>
      <c r="AN10" s="86">
        <f t="shared" si="1"/>
        <v>15</v>
      </c>
      <c r="AO10" s="32" t="s">
        <v>84</v>
      </c>
      <c r="AP10" s="86">
        <f t="shared" si="2"/>
        <v>15</v>
      </c>
      <c r="AQ10" s="32" t="s">
        <v>72</v>
      </c>
      <c r="AR10" s="86">
        <f t="shared" si="3"/>
        <v>15</v>
      </c>
      <c r="AS10" s="32" t="s">
        <v>73</v>
      </c>
      <c r="AT10" s="86">
        <f t="shared" si="4"/>
        <v>15</v>
      </c>
      <c r="AU10" s="32" t="s">
        <v>74</v>
      </c>
      <c r="AV10" s="86">
        <f t="shared" si="5"/>
        <v>15</v>
      </c>
      <c r="AW10" s="32" t="s">
        <v>76</v>
      </c>
      <c r="AX10" s="90">
        <f t="shared" si="6"/>
        <v>10</v>
      </c>
      <c r="AY10" s="33" t="s">
        <v>75</v>
      </c>
      <c r="AZ10" s="86">
        <f t="shared" si="7"/>
        <v>15</v>
      </c>
      <c r="BA10" s="99" t="str">
        <f t="shared" si="8"/>
        <v>Fuerte</v>
      </c>
      <c r="BB10" s="100">
        <f t="shared" si="9"/>
        <v>100</v>
      </c>
      <c r="BC10" s="35" t="s">
        <v>54</v>
      </c>
      <c r="BD10" s="106" t="str">
        <f t="shared" si="10"/>
        <v>Fuerte</v>
      </c>
      <c r="BE10" s="116" t="str">
        <f t="shared" si="11"/>
        <v>Fuerte</v>
      </c>
      <c r="BF10" s="117">
        <f t="shared" si="12"/>
        <v>2</v>
      </c>
      <c r="BG10" s="767"/>
      <c r="BH10" s="763"/>
      <c r="BI10" s="765"/>
      <c r="BJ10" s="763"/>
      <c r="BK10" s="448"/>
      <c r="BL10" s="795"/>
      <c r="BM10" s="749"/>
      <c r="BN10" s="761"/>
      <c r="BO10" s="15"/>
      <c r="BP10" s="74"/>
      <c r="BQ10" s="16"/>
      <c r="BR10" s="358">
        <v>0</v>
      </c>
      <c r="BS10" s="358">
        <v>0</v>
      </c>
      <c r="BT10" s="358">
        <v>0</v>
      </c>
      <c r="BU10" s="358">
        <v>0</v>
      </c>
      <c r="BV10" s="356"/>
    </row>
    <row r="11" spans="1:358" s="8" customFormat="1" ht="111" customHeight="1" x14ac:dyDescent="0.2">
      <c r="A11" s="771">
        <v>2</v>
      </c>
      <c r="B11" s="813"/>
      <c r="C11" s="813"/>
      <c r="D11" s="47" t="s">
        <v>234</v>
      </c>
      <c r="E11" s="640" t="s">
        <v>235</v>
      </c>
      <c r="F11" s="777"/>
      <c r="G11" s="775" t="s">
        <v>211</v>
      </c>
      <c r="H11" s="669"/>
      <c r="I11" s="607" t="s">
        <v>61</v>
      </c>
      <c r="J11" s="607"/>
      <c r="K11" s="607"/>
      <c r="L11" s="776"/>
      <c r="M11" s="747">
        <f>IF(L11="X",5,IF(K11="X",4,IF(J11="X",3,IF(I11="X",2,IF(H11="X",1,"0")))))</f>
        <v>2</v>
      </c>
      <c r="N11" s="748" t="str">
        <f>IF(M11=1,"RARA VEZ",IF(M11=2,"IMPROBABLE",IF(M11=3,"POSIBLE",IF(M11=4,"PROBABLE",IF(M11=5,"CASI SIEMPRE","")))))</f>
        <v>IMPROBABLE</v>
      </c>
      <c r="O11" s="669"/>
      <c r="P11" s="607"/>
      <c r="Q11" s="607"/>
      <c r="R11" s="607"/>
      <c r="S11" s="607" t="s">
        <v>61</v>
      </c>
      <c r="T11" s="607" t="s">
        <v>61</v>
      </c>
      <c r="U11" s="607"/>
      <c r="V11" s="607"/>
      <c r="W11" s="607" t="s">
        <v>61</v>
      </c>
      <c r="X11" s="607" t="s">
        <v>61</v>
      </c>
      <c r="Y11" s="607" t="s">
        <v>61</v>
      </c>
      <c r="Z11" s="607" t="s">
        <v>61</v>
      </c>
      <c r="AA11" s="607" t="s">
        <v>61</v>
      </c>
      <c r="AB11" s="607" t="s">
        <v>61</v>
      </c>
      <c r="AC11" s="607"/>
      <c r="AD11" s="607"/>
      <c r="AE11" s="607"/>
      <c r="AF11" s="607"/>
      <c r="AG11" s="776"/>
      <c r="AH11" s="609">
        <f>COUNTIF(O11:AG11,"X")</f>
        <v>8</v>
      </c>
      <c r="AI11" s="782" t="str">
        <f>IF(AH11=0,"",(IF(AH11&gt;11,"CATASTRÓFICO",IF(AH11&lt;=5,"MODERADO",IF(12&gt;AH11&gt;5,"MAYOR","")))))</f>
        <v>MAYOR</v>
      </c>
      <c r="AJ11" s="784">
        <f>IF(AI11="CATASTRÓFICO",5*M11,IF(AI11="MAYOR",4*M11,IF(AI11="MODERADO",3*M11,0)))</f>
        <v>8</v>
      </c>
      <c r="AK11" s="786" t="str">
        <f>IF(AJ11=0,"",IF(AJ11="MAYOR","EXTREMO",IF(AI11="CASI SIEMPRE","EXTREMO",IF(AI11="CATASTRÓFICO","EXTREMO",IF(AJ11="12M","EXTREMO",IF(AJ11=4,"ALTO",IF(AJ11=8,"ALTO",IF(AJ11=9,"ALTO",IF(AJ11=6,"MODERADO",IF(AJ11=3,"MODERADO",IF(AJ11=12,IF(AI11="MODERADO","ALTO","EXTREMO"),"EXTREMO")))))))))))</f>
        <v>ALTO</v>
      </c>
      <c r="AL11" s="44" t="s">
        <v>236</v>
      </c>
      <c r="AM11" s="32" t="s">
        <v>71</v>
      </c>
      <c r="AN11" s="82">
        <f t="shared" ref="AN11:AN21" si="14">IF(ISBLANK(AM11),"",IF(AM11="Asignado",15,"0"))</f>
        <v>15</v>
      </c>
      <c r="AO11" s="32" t="s">
        <v>84</v>
      </c>
      <c r="AP11" s="82">
        <f t="shared" ref="AP11:AP21" si="15">IF(ISBLANK(AO11),"",IF(AO11="Adecuado",15,"0"))</f>
        <v>15</v>
      </c>
      <c r="AQ11" s="32" t="s">
        <v>72</v>
      </c>
      <c r="AR11" s="82">
        <f t="shared" ref="AR11:AR21" si="16">IF(ISBLANK(AQ11),"",IF(AQ11="Oportuna",15,"0"))</f>
        <v>15</v>
      </c>
      <c r="AS11" s="32" t="s">
        <v>73</v>
      </c>
      <c r="AT11" s="82">
        <f t="shared" ref="AT11:AT21" si="17">IF(ISBLANK(AS11),"",IF(AS11="Prevenir",15,IF(AS11="Detectar",10,"0")))</f>
        <v>15</v>
      </c>
      <c r="AU11" s="32" t="s">
        <v>74</v>
      </c>
      <c r="AV11" s="82">
        <f t="shared" ref="AV11:AV21" si="18">IF(ISBLANK(AU11),"",IF(AU11="Confiable",15,"0"))</f>
        <v>15</v>
      </c>
      <c r="AW11" s="32" t="s">
        <v>76</v>
      </c>
      <c r="AX11" s="82">
        <f t="shared" ref="AX11:AX21" si="19">IF(ISBLANK(AW11),"",IF(AW11="Completa",10,IF(AW11="Incompleta",5,"0")))</f>
        <v>10</v>
      </c>
      <c r="AY11" s="33" t="s">
        <v>75</v>
      </c>
      <c r="AZ11" s="82">
        <f t="shared" ref="AZ11:AZ21" si="20">IF(ISBLANK(AY11),"",IF(AY11="Se Investigan y Resuelven Oportunamente",15,"0"))</f>
        <v>15</v>
      </c>
      <c r="BA11" s="91" t="str">
        <f t="shared" ref="BA11:BA21" si="21">IF(BB11=0,"",IF(BB11&lt;86,"Débil",(IF(BB11&gt;=96,"Fuerte","Moderado"))))</f>
        <v>Fuerte</v>
      </c>
      <c r="BB11" s="92">
        <f t="shared" ref="BB11:BB21" si="22">SUM(AZ11,AX11,AV11,AT11,AR11,AP11,AN11)</f>
        <v>100</v>
      </c>
      <c r="BC11" s="35" t="s">
        <v>54</v>
      </c>
      <c r="BD11" s="92" t="str">
        <f>IF(ISBLANK(BC11),"",(IF(BC11="El control no se ejecuta por parte del responsable","Débil",(IF(BC11="El control se ejecuta de manera consistente por parte del responsable","Fuerte","Moderado")))))</f>
        <v>Fuerte</v>
      </c>
      <c r="BE11" s="91" t="str">
        <f>IF(BA11="","",(IF(BD11="Débil","Débil",IF(BD11="Moderado","Moderado",IF(BA11="Débil","Débil","Fuerte")))))</f>
        <v>Fuerte</v>
      </c>
      <c r="BF11" s="108">
        <f>IF(BD11="","",(IF(BD11="Fuerte",2,IF(BD11="Moderado",1,0))))</f>
        <v>2</v>
      </c>
      <c r="BG11" s="731">
        <f>IFERROR(ROUND(AVERAGE(BF11:BF12),0),0)</f>
        <v>2</v>
      </c>
      <c r="BH11" s="469">
        <f>IF(BI11="CASI SIEMPRE",5,IF(BI11="PROBABLE",4,IF(BI11="POSIBLE",3,IF(BI11="IMPROBABLE",2,IF(BI11="RARA VEZ",1,0)))))</f>
        <v>1</v>
      </c>
      <c r="BI11" s="445" t="str">
        <f>IF(BG11=2,IF(N11="CASI SIEMPRE","POSIBLE",IF(N11="PROBABLE","IMPROBABLE","RARA VEZ")),IF(BG11=1,IF(N11="CASI SEGURO","PROBABLE",IF(N11="PROBABLE","POSIBLE",IF(N11="POSIBLE","IMPROBABLE","RARA VEZ"))),IF(BG11=0,N11,0)))</f>
        <v>RARA VEZ</v>
      </c>
      <c r="BJ11" s="469">
        <f>IF(BK11="CATASTRÓFICO",5,IF(BK11="MAYOR",4,IF(BK11="MODERADO",3,0)))</f>
        <v>4</v>
      </c>
      <c r="BK11" s="789" t="str">
        <f>AI11</f>
        <v>MAYOR</v>
      </c>
      <c r="BL11" s="721">
        <f>IF(BJ11*BH11=12,IF(BI11="PROBABLE","12A","12M"),BH11*BJ11)</f>
        <v>4</v>
      </c>
      <c r="BM11" s="449" t="str">
        <f>IF(BL11=0,"",IF(BI11="CASI SIEMPRE","EXTREMO",IF(BK11="CATASTRÓFICO","EXTREMO",IF(BL11="12M","EXTREMO",IF(BL11="12A","ALTO",IF(BL11=4,"ALTO",IF(BL11=8,"ALTO",IF(BL11=9,"ALTO",IF(BL11=6,"MODERADO",IF(BL11=3,"MODERADO","EXTREMO"))))))))))</f>
        <v>ALTO</v>
      </c>
      <c r="BN11" s="715"/>
      <c r="BO11" s="30"/>
      <c r="BP11" s="23"/>
      <c r="BQ11" s="31"/>
      <c r="BR11" s="338">
        <v>0</v>
      </c>
      <c r="BS11" s="338">
        <v>0</v>
      </c>
      <c r="BT11" s="338">
        <v>0</v>
      </c>
      <c r="BU11" s="338">
        <v>0</v>
      </c>
      <c r="BV11" s="338"/>
      <c r="MK11" s="8" t="s">
        <v>85</v>
      </c>
      <c r="MM11" s="75" t="s">
        <v>86</v>
      </c>
      <c r="MN11" s="8" t="s">
        <v>87</v>
      </c>
      <c r="MO11" s="8" t="s">
        <v>88</v>
      </c>
      <c r="MP11" s="8" t="s">
        <v>89</v>
      </c>
      <c r="MQ11" s="8" t="s">
        <v>90</v>
      </c>
      <c r="MR11" s="8" t="s">
        <v>91</v>
      </c>
    </row>
    <row r="12" spans="1:358" s="8" customFormat="1" ht="72.75" customHeight="1" x14ac:dyDescent="0.2">
      <c r="A12" s="772"/>
      <c r="B12" s="813"/>
      <c r="C12" s="813"/>
      <c r="D12" s="77" t="s">
        <v>228</v>
      </c>
      <c r="E12" s="815"/>
      <c r="F12" s="778"/>
      <c r="G12" s="779"/>
      <c r="H12" s="780"/>
      <c r="I12" s="744"/>
      <c r="J12" s="744"/>
      <c r="K12" s="744"/>
      <c r="L12" s="781"/>
      <c r="M12" s="792"/>
      <c r="N12" s="793"/>
      <c r="O12" s="780"/>
      <c r="P12" s="744"/>
      <c r="Q12" s="744"/>
      <c r="R12" s="744"/>
      <c r="S12" s="744"/>
      <c r="T12" s="744"/>
      <c r="U12" s="744"/>
      <c r="V12" s="744"/>
      <c r="W12" s="744"/>
      <c r="X12" s="744"/>
      <c r="Y12" s="744"/>
      <c r="Z12" s="744"/>
      <c r="AA12" s="744"/>
      <c r="AB12" s="744"/>
      <c r="AC12" s="744"/>
      <c r="AD12" s="744"/>
      <c r="AE12" s="744"/>
      <c r="AF12" s="744"/>
      <c r="AG12" s="781"/>
      <c r="AH12" s="791"/>
      <c r="AI12" s="783"/>
      <c r="AJ12" s="785"/>
      <c r="AK12" s="787"/>
      <c r="AL12" s="47" t="s">
        <v>236</v>
      </c>
      <c r="AM12" s="32" t="s">
        <v>71</v>
      </c>
      <c r="AN12" s="83">
        <f t="shared" si="14"/>
        <v>15</v>
      </c>
      <c r="AO12" s="32" t="s">
        <v>84</v>
      </c>
      <c r="AP12" s="83">
        <f t="shared" si="15"/>
        <v>15</v>
      </c>
      <c r="AQ12" s="32" t="s">
        <v>72</v>
      </c>
      <c r="AR12" s="83">
        <f t="shared" si="16"/>
        <v>15</v>
      </c>
      <c r="AS12" s="32" t="s">
        <v>73</v>
      </c>
      <c r="AT12" s="83">
        <f t="shared" si="17"/>
        <v>15</v>
      </c>
      <c r="AU12" s="32" t="s">
        <v>74</v>
      </c>
      <c r="AV12" s="83">
        <f t="shared" si="18"/>
        <v>15</v>
      </c>
      <c r="AW12" s="32" t="s">
        <v>76</v>
      </c>
      <c r="AX12" s="83">
        <f t="shared" si="19"/>
        <v>10</v>
      </c>
      <c r="AY12" s="33" t="s">
        <v>75</v>
      </c>
      <c r="AZ12" s="83">
        <f t="shared" si="20"/>
        <v>15</v>
      </c>
      <c r="BA12" s="93" t="str">
        <f t="shared" si="21"/>
        <v>Fuerte</v>
      </c>
      <c r="BB12" s="94">
        <f t="shared" si="22"/>
        <v>100</v>
      </c>
      <c r="BC12" s="35" t="s">
        <v>54</v>
      </c>
      <c r="BD12" s="103" t="str">
        <f t="shared" ref="BD12:BD21" si="23">IF(ISBLANK(BC12),"",(IF(BC12="El control no se ejecuta por parte del responsable","Débil",(IF(BC12="El control se ejecuta de manera consistente por parte del responsable","Fuerte","Moderado")))))</f>
        <v>Fuerte</v>
      </c>
      <c r="BE12" s="110" t="str">
        <f t="shared" ref="BE12:BE21" si="24">IF(BA12="","",(IF(BD12="Débil","Débil",IF(BD12="Moderado","Moderado",IF(BA12="Débil","Débil","Fuerte")))))</f>
        <v>Fuerte</v>
      </c>
      <c r="BF12" s="111">
        <f t="shared" ref="BF12:BF21" si="25">IF(BD12="","",(IF(BD12="Fuerte",2,IF(BD12="Moderado",1,0))))</f>
        <v>2</v>
      </c>
      <c r="BG12" s="731"/>
      <c r="BH12" s="469"/>
      <c r="BI12" s="445"/>
      <c r="BJ12" s="469"/>
      <c r="BK12" s="790"/>
      <c r="BL12" s="816"/>
      <c r="BM12" s="449"/>
      <c r="BN12" s="715"/>
      <c r="BO12" s="25"/>
      <c r="BP12" s="24"/>
      <c r="BQ12" s="26"/>
      <c r="BR12" s="338">
        <v>0</v>
      </c>
      <c r="BS12" s="338">
        <v>0</v>
      </c>
      <c r="BT12" s="338">
        <v>0</v>
      </c>
      <c r="BU12" s="338">
        <v>0</v>
      </c>
      <c r="BV12" s="338"/>
      <c r="MM12" s="8" t="s">
        <v>84</v>
      </c>
      <c r="MO12" s="8" t="s">
        <v>139</v>
      </c>
      <c r="MR12" s="8" t="s">
        <v>140</v>
      </c>
    </row>
    <row r="13" spans="1:358" s="8" customFormat="1" ht="72.75" customHeight="1" x14ac:dyDescent="0.2">
      <c r="A13" s="771">
        <v>3</v>
      </c>
      <c r="B13" s="813"/>
      <c r="C13" s="813"/>
      <c r="D13" s="43" t="s">
        <v>233</v>
      </c>
      <c r="E13" s="809" t="s">
        <v>237</v>
      </c>
      <c r="F13" s="641"/>
      <c r="G13" s="775" t="s">
        <v>211</v>
      </c>
      <c r="H13" s="658"/>
      <c r="I13" s="606" t="s">
        <v>61</v>
      </c>
      <c r="J13" s="606"/>
      <c r="K13" s="606"/>
      <c r="L13" s="659"/>
      <c r="M13" s="734">
        <f>IF(L13="X",5,IF(K13="X",4,IF(J13="X",3,IF(I13="X",2,IF(H13="X",1,"0")))))</f>
        <v>2</v>
      </c>
      <c r="N13" s="736" t="str">
        <f>IF(M13=1,"RARA VEZ",IF(M13=2,"IMPROBABLE",IF(M13=3,"POSIBLE",IF(M13=4,"PROBABLE",IF(M13=5,"CASI SIEMPRE","")))))</f>
        <v>IMPROBABLE</v>
      </c>
      <c r="O13" s="689"/>
      <c r="P13" s="672"/>
      <c r="Q13" s="672"/>
      <c r="R13" s="672"/>
      <c r="S13" s="672" t="s">
        <v>61</v>
      </c>
      <c r="T13" s="672" t="s">
        <v>61</v>
      </c>
      <c r="U13" s="672"/>
      <c r="V13" s="672"/>
      <c r="W13" s="672"/>
      <c r="X13" s="672" t="s">
        <v>61</v>
      </c>
      <c r="Y13" s="672" t="s">
        <v>61</v>
      </c>
      <c r="Z13" s="672" t="s">
        <v>61</v>
      </c>
      <c r="AA13" s="672" t="s">
        <v>61</v>
      </c>
      <c r="AB13" s="672" t="s">
        <v>61</v>
      </c>
      <c r="AC13" s="672"/>
      <c r="AD13" s="672"/>
      <c r="AE13" s="672"/>
      <c r="AF13" s="672"/>
      <c r="AG13" s="768"/>
      <c r="AH13" s="608">
        <f>COUNTIF(O13:AG13,"X")</f>
        <v>7</v>
      </c>
      <c r="AI13" s="769" t="str">
        <f>IF(AH13=0,"",(IF(AH13&gt;11,"CATASTRÓFICO",IF(AH13&lt;=5,"MODERADO",IF(12&gt;=AH13&gt;5,"MAYOR","")))))</f>
        <v>MAYOR</v>
      </c>
      <c r="AJ13" s="770">
        <f>IF(AI13="CATASTRÓFICO",5*M13,IF(AI13="MAYOR",4*M13,IF(AI13="MODERADO",3*M13,0)))</f>
        <v>8</v>
      </c>
      <c r="AK13" s="729" t="str">
        <f t="shared" ref="AK13" si="26">IF(AJ13=0,"",IF(AJ13="MAYOR","EXTREMO",IF(AI13="CASI SIEMPRE","EXTREMO",IF(AI13="CATASTRÓFICO","EXTREMO",IF(AJ13="12M","EXTREMO",IF(AJ13=4,"ALTO",IF(AJ13=8,"ALTO",IF(AJ13=9,"ALTO",IF(AJ13=6,"MODERADO",IF(AJ13=3,"MODERADO",IF(AJ13=12,IF(AI13="MODERADO","ALTO","EXTREMO"),"EXTREMO")))))))))))</f>
        <v>ALTO</v>
      </c>
      <c r="AL13" s="71" t="s">
        <v>231</v>
      </c>
      <c r="AM13" s="32" t="s">
        <v>71</v>
      </c>
      <c r="AN13" s="84">
        <f t="shared" ref="AN13:AN14" si="27">IF(ISBLANK(AM13),"",IF(AM13="Asignado",15,"0"))</f>
        <v>15</v>
      </c>
      <c r="AO13" s="32" t="s">
        <v>84</v>
      </c>
      <c r="AP13" s="84">
        <f t="shared" ref="AP13:AP14" si="28">IF(ISBLANK(AO13),"",IF(AO13="Adecuado",15,"0"))</f>
        <v>15</v>
      </c>
      <c r="AQ13" s="32" t="s">
        <v>72</v>
      </c>
      <c r="AR13" s="84">
        <f t="shared" ref="AR13:AR14" si="29">IF(ISBLANK(AQ13),"",IF(AQ13="Oportuna",15,"0"))</f>
        <v>15</v>
      </c>
      <c r="AS13" s="32" t="s">
        <v>88</v>
      </c>
      <c r="AT13" s="84">
        <f t="shared" ref="AT13:AT14" si="30">IF(ISBLANK(AS13),"",IF(AS13="Prevenir",15,IF(AS13="Detectar",10,"0")))</f>
        <v>10</v>
      </c>
      <c r="AU13" s="32" t="s">
        <v>74</v>
      </c>
      <c r="AV13" s="84">
        <f t="shared" ref="AV13:AV14" si="31">IF(ISBLANK(AU13),"",IF(AU13="Confiable",15,"0"))</f>
        <v>15</v>
      </c>
      <c r="AW13" s="32" t="s">
        <v>76</v>
      </c>
      <c r="AX13" s="84">
        <f t="shared" ref="AX13:AX14" si="32">IF(ISBLANK(AW13),"",IF(AW13="Completa",10,IF(AW13="Incompleta",5,"0")))</f>
        <v>10</v>
      </c>
      <c r="AY13" s="33" t="s">
        <v>75</v>
      </c>
      <c r="AZ13" s="84">
        <f t="shared" ref="AZ13:AZ14" si="33">IF(ISBLANK(AY13),"",IF(AY13="Se Investigan y Resuelven Oportunamente",15,"0"))</f>
        <v>15</v>
      </c>
      <c r="BA13" s="95" t="str">
        <f t="shared" ref="BA13:BA14" si="34">IF(BB13=0,"",IF(BB13&lt;86,"Débil",(IF(BB13&gt;=96,"Fuerte","Moderado"))))</f>
        <v>Moderado</v>
      </c>
      <c r="BB13" s="96">
        <f t="shared" ref="BB13:BB14" si="35">SUM(AZ13,AX13,AV13,AT13,AR13,AP13,AN13)</f>
        <v>95</v>
      </c>
      <c r="BC13" s="35" t="s">
        <v>54</v>
      </c>
      <c r="BD13" s="104" t="str">
        <f t="shared" ref="BD13:BD14" si="36">IF(ISBLANK(BC13),"",(IF(BC13="El control no se ejecuta por parte del responsable","Débil",(IF(BC13="El control se ejecuta de manera consistente por parte del responsable","Fuerte","Moderado")))))</f>
        <v>Fuerte</v>
      </c>
      <c r="BE13" s="112" t="str">
        <f t="shared" ref="BE13:BE14" si="37">IF(BA13="","",(IF(BD13="Débil","Débil",IF(BD13="Moderado","Moderado",IF(BA13="Débil","Débil","Fuerte")))))</f>
        <v>Fuerte</v>
      </c>
      <c r="BF13" s="113">
        <f t="shared" ref="BF13:BF14" si="38">IF(BD13="","",(IF(BD13="Fuerte",2,IF(BD13="Moderado",1,0))))</f>
        <v>2</v>
      </c>
      <c r="BG13" s="766">
        <f>IFERROR(ROUND(AVERAGE(BF13:BF14),0),0)</f>
        <v>2</v>
      </c>
      <c r="BH13" s="762">
        <f>IF(BI13="CASI SIEMPRE",5,IF(BI13="PROBABLE",4,IF(BI13="POSIBLE",3,IF(BI13="IMPROBABLE",2,IF(BI13="RARA VEZ",1,0)))))</f>
        <v>1</v>
      </c>
      <c r="BI13" s="764" t="str">
        <f>IF(BG13=2,IF(N13="CASI SIEMPRE","POSIBLE",IF(N13="PROBABLE","IMPROBABLE","RARA VEZ")),IF(BG13=1,IF(N13="CASI SEGURO","PROBABLE",IF(N13="PROBABLE","POSIBLE",IF(N13="POSIBLE","IMPROBABLE","RARA VEZ"))),IF(BG13=0,N13,0)))</f>
        <v>RARA VEZ</v>
      </c>
      <c r="BJ13" s="762">
        <f>IF(BK13="CATASTRÓFICO",5,IF(BK13="MAYOR",4,IF(BK13="MODERADO",3,0)))</f>
        <v>4</v>
      </c>
      <c r="BK13" s="452" t="str">
        <f>AI13</f>
        <v>MAYOR</v>
      </c>
      <c r="BL13" s="794">
        <f>IFERROR(ROUNDUP(AVERAGE(BG13:BG14),0),0)</f>
        <v>2</v>
      </c>
      <c r="BM13" s="723" t="str">
        <f>IF(BL13=0,"",IF(BI13="CASI SIEMPRE","EXTREMO",IF(BK13="CATASTRÓFICO","EXTREMO",IF(BL13="12M","EXTREMO",IF(BL13="12A","ALTO",IF(BL13=4,"ALTO",IF(BL13=8,"ALTO",IF(BL13=9,"ALTO",IF(BL13=6,"MODERADO",IF(BL13=3,"MODERADO","EXTREMO"))))))))))</f>
        <v>EXTREMO</v>
      </c>
      <c r="BN13" s="760"/>
      <c r="BO13" s="17"/>
      <c r="BP13" s="72"/>
      <c r="BQ13" s="18"/>
      <c r="BR13" s="338">
        <v>0</v>
      </c>
      <c r="BS13" s="338">
        <v>0</v>
      </c>
      <c r="BT13" s="338">
        <v>0</v>
      </c>
      <c r="BU13" s="338">
        <v>0</v>
      </c>
      <c r="BV13" s="338"/>
      <c r="MM13" s="8" t="s">
        <v>129</v>
      </c>
    </row>
    <row r="14" spans="1:358" s="8" customFormat="1" ht="72.75" customHeight="1" x14ac:dyDescent="0.2">
      <c r="A14" s="772"/>
      <c r="B14" s="813"/>
      <c r="C14" s="813"/>
      <c r="D14" s="14" t="s">
        <v>238</v>
      </c>
      <c r="E14" s="774"/>
      <c r="F14" s="741"/>
      <c r="G14" s="743"/>
      <c r="H14" s="669"/>
      <c r="I14" s="607"/>
      <c r="J14" s="607"/>
      <c r="K14" s="607"/>
      <c r="L14" s="776"/>
      <c r="M14" s="747"/>
      <c r="N14" s="748"/>
      <c r="O14" s="670"/>
      <c r="P14" s="610"/>
      <c r="Q14" s="610"/>
      <c r="R14" s="610"/>
      <c r="S14" s="610"/>
      <c r="T14" s="610"/>
      <c r="U14" s="610"/>
      <c r="V14" s="610"/>
      <c r="W14" s="610"/>
      <c r="X14" s="610"/>
      <c r="Y14" s="610"/>
      <c r="Z14" s="610"/>
      <c r="AA14" s="610"/>
      <c r="AB14" s="610"/>
      <c r="AC14" s="610"/>
      <c r="AD14" s="610"/>
      <c r="AE14" s="610"/>
      <c r="AF14" s="610"/>
      <c r="AG14" s="663"/>
      <c r="AH14" s="621"/>
      <c r="AI14" s="745"/>
      <c r="AJ14" s="624"/>
      <c r="AK14" s="758" t="str">
        <f t="shared" ref="AK14:AK15" si="39">IF(AJ14=0,"",IF(AJ14="MAYOR","EXTREMO",IF(AI14="CASI SIEMPRE","EXTREMO",IF(AI14="CATASTRÓFICO","EXTREMO",IF(AJ14="12M","EXTREMO",IF(AJ14=4,"ALTO",IF(AJ14=8,"ALTO",IF(AJ14=9,"ALTO",IF(AJ14=6,"MODERADO",IF(AJ14=3,"MODERADO",IF(AJ14=12,IF(AI14="MODERADO","ALTO","EXTREMO"),"EXTREMO")))))))))))</f>
        <v/>
      </c>
      <c r="AL14" s="34" t="s">
        <v>231</v>
      </c>
      <c r="AM14" s="35" t="s">
        <v>71</v>
      </c>
      <c r="AN14" s="86">
        <f t="shared" si="27"/>
        <v>15</v>
      </c>
      <c r="AO14" s="35" t="s">
        <v>84</v>
      </c>
      <c r="AP14" s="86">
        <f t="shared" si="28"/>
        <v>15</v>
      </c>
      <c r="AQ14" s="32" t="s">
        <v>72</v>
      </c>
      <c r="AR14" s="86">
        <f t="shared" si="29"/>
        <v>15</v>
      </c>
      <c r="AS14" s="32" t="s">
        <v>88</v>
      </c>
      <c r="AT14" s="86">
        <f t="shared" si="30"/>
        <v>10</v>
      </c>
      <c r="AU14" s="32" t="s">
        <v>74</v>
      </c>
      <c r="AV14" s="86">
        <f t="shared" si="31"/>
        <v>15</v>
      </c>
      <c r="AW14" s="32" t="s">
        <v>76</v>
      </c>
      <c r="AX14" s="90">
        <f t="shared" si="32"/>
        <v>10</v>
      </c>
      <c r="AY14" s="33" t="s">
        <v>75</v>
      </c>
      <c r="AZ14" s="86">
        <f t="shared" si="33"/>
        <v>15</v>
      </c>
      <c r="BA14" s="99" t="str">
        <f t="shared" si="34"/>
        <v>Moderado</v>
      </c>
      <c r="BB14" s="100">
        <f t="shared" si="35"/>
        <v>95</v>
      </c>
      <c r="BC14" s="35" t="s">
        <v>54</v>
      </c>
      <c r="BD14" s="106" t="str">
        <f t="shared" si="36"/>
        <v>Fuerte</v>
      </c>
      <c r="BE14" s="116" t="str">
        <f t="shared" si="37"/>
        <v>Fuerte</v>
      </c>
      <c r="BF14" s="117">
        <f t="shared" si="38"/>
        <v>2</v>
      </c>
      <c r="BG14" s="767"/>
      <c r="BH14" s="763"/>
      <c r="BI14" s="765"/>
      <c r="BJ14" s="763"/>
      <c r="BK14" s="448"/>
      <c r="BL14" s="795"/>
      <c r="BM14" s="749"/>
      <c r="BN14" s="761"/>
      <c r="BO14" s="15"/>
      <c r="BP14" s="74"/>
      <c r="BQ14" s="16"/>
      <c r="BR14" s="338">
        <v>0</v>
      </c>
      <c r="BS14" s="338">
        <v>0</v>
      </c>
      <c r="BT14" s="338">
        <v>0</v>
      </c>
      <c r="BU14" s="338">
        <v>0</v>
      </c>
      <c r="BV14" s="338"/>
    </row>
    <row r="15" spans="1:358" s="8" customFormat="1" ht="103.5" customHeight="1" x14ac:dyDescent="0.2">
      <c r="A15" s="771">
        <v>4</v>
      </c>
      <c r="B15" s="813"/>
      <c r="C15" s="813"/>
      <c r="D15" s="43" t="s">
        <v>239</v>
      </c>
      <c r="E15" s="753" t="s">
        <v>237</v>
      </c>
      <c r="F15" s="641"/>
      <c r="G15" s="775" t="s">
        <v>211</v>
      </c>
      <c r="H15" s="658"/>
      <c r="I15" s="606" t="s">
        <v>61</v>
      </c>
      <c r="J15" s="606"/>
      <c r="K15" s="606"/>
      <c r="L15" s="659"/>
      <c r="M15" s="734">
        <f>IF(L15="X",5,IF(K15="X",4,IF(J15="X",3,IF(I15="X",2,IF(H15="X",1,"0")))))</f>
        <v>2</v>
      </c>
      <c r="N15" s="736" t="str">
        <f>IF(M15=1,"RARA VEZ",IF(M15=2,"IMPROBABLE",IF(M15=3,"POSIBLE",IF(M15=4,"PROBABLE",IF(M15=5,"CASI SIEMPRE","")))))</f>
        <v>IMPROBABLE</v>
      </c>
      <c r="O15" s="689" t="s">
        <v>61</v>
      </c>
      <c r="P15" s="672" t="s">
        <v>61</v>
      </c>
      <c r="Q15" s="672"/>
      <c r="R15" s="672"/>
      <c r="S15" s="672" t="s">
        <v>61</v>
      </c>
      <c r="T15" s="672" t="s">
        <v>61</v>
      </c>
      <c r="U15" s="672"/>
      <c r="V15" s="672"/>
      <c r="W15" s="672"/>
      <c r="X15" s="672" t="s">
        <v>61</v>
      </c>
      <c r="Y15" s="672" t="s">
        <v>61</v>
      </c>
      <c r="Z15" s="672" t="s">
        <v>61</v>
      </c>
      <c r="AA15" s="672" t="s">
        <v>61</v>
      </c>
      <c r="AB15" s="672" t="s">
        <v>61</v>
      </c>
      <c r="AC15" s="672"/>
      <c r="AD15" s="672"/>
      <c r="AE15" s="672"/>
      <c r="AF15" s="672"/>
      <c r="AG15" s="768"/>
      <c r="AH15" s="608">
        <f>COUNTIF(O15:AG15,"X")</f>
        <v>9</v>
      </c>
      <c r="AI15" s="769" t="str">
        <f>IF(AH15=0,"",(IF(AH15&gt;11,"CATASTRÓFICO",IF(AH15&lt;=5,"MODERADO",IF(12&gt;=AH15&gt;5,"MAYOR","")))))</f>
        <v>MAYOR</v>
      </c>
      <c r="AJ15" s="770">
        <f>IF(AI15="CATASTRÓFICO",5*M15,IF(AI15="MAYOR",4*M15,IF(AI15="MODERADO",3*M15,0)))</f>
        <v>8</v>
      </c>
      <c r="AK15" s="729" t="str">
        <f t="shared" si="39"/>
        <v>ALTO</v>
      </c>
      <c r="AL15" s="27" t="s">
        <v>240</v>
      </c>
      <c r="AM15" s="35" t="s">
        <v>71</v>
      </c>
      <c r="AN15" s="84">
        <f t="shared" ref="AN15:AN16" si="40">IF(ISBLANK(AM15),"",IF(AM15="Asignado",15,"0"))</f>
        <v>15</v>
      </c>
      <c r="AO15" s="35" t="s">
        <v>84</v>
      </c>
      <c r="AP15" s="84">
        <f t="shared" ref="AP15:AP16" si="41">IF(ISBLANK(AO15),"",IF(AO15="Adecuado",15,"0"))</f>
        <v>15</v>
      </c>
      <c r="AQ15" s="32" t="s">
        <v>72</v>
      </c>
      <c r="AR15" s="84">
        <f t="shared" ref="AR15:AR16" si="42">IF(ISBLANK(AQ15),"",IF(AQ15="Oportuna",15,"0"))</f>
        <v>15</v>
      </c>
      <c r="AS15" s="32" t="s">
        <v>88</v>
      </c>
      <c r="AT15" s="84">
        <f t="shared" ref="AT15:AT16" si="43">IF(ISBLANK(AS15),"",IF(AS15="Prevenir",15,IF(AS15="Detectar",10,"0")))</f>
        <v>10</v>
      </c>
      <c r="AU15" s="32" t="s">
        <v>74</v>
      </c>
      <c r="AV15" s="84">
        <f t="shared" ref="AV15:AV16" si="44">IF(ISBLANK(AU15),"",IF(AU15="Confiable",15,"0"))</f>
        <v>15</v>
      </c>
      <c r="AW15" s="32" t="s">
        <v>76</v>
      </c>
      <c r="AX15" s="84">
        <f t="shared" ref="AX15:AX16" si="45">IF(ISBLANK(AW15),"",IF(AW15="Completa",10,IF(AW15="Incompleta",5,"0")))</f>
        <v>10</v>
      </c>
      <c r="AY15" s="33" t="s">
        <v>75</v>
      </c>
      <c r="AZ15" s="84">
        <f t="shared" ref="AZ15:AZ16" si="46">IF(ISBLANK(AY15),"",IF(AY15="Se Investigan y Resuelven Oportunamente",15,"0"))</f>
        <v>15</v>
      </c>
      <c r="BA15" s="95" t="str">
        <f t="shared" ref="BA15:BA16" si="47">IF(BB15=0,"",IF(BB15&lt;86,"Débil",(IF(BB15&gt;=96,"Fuerte","Moderado"))))</f>
        <v>Moderado</v>
      </c>
      <c r="BB15" s="96">
        <f t="shared" ref="BB15:BB16" si="48">SUM(AZ15,AX15,AV15,AT15,AR15,AP15,AN15)</f>
        <v>95</v>
      </c>
      <c r="BC15" s="35" t="s">
        <v>54</v>
      </c>
      <c r="BD15" s="104" t="str">
        <f t="shared" ref="BD15:BD16" si="49">IF(ISBLANK(BC15),"",(IF(BC15="El control no se ejecuta por parte del responsable","Débil",(IF(BC15="El control se ejecuta de manera consistente por parte del responsable","Fuerte","Moderado")))))</f>
        <v>Fuerte</v>
      </c>
      <c r="BE15" s="112" t="str">
        <f t="shared" ref="BE15:BE16" si="50">IF(BA15="","",(IF(BD15="Débil","Débil",IF(BD15="Moderado","Moderado",IF(BA15="Débil","Débil","Fuerte")))))</f>
        <v>Fuerte</v>
      </c>
      <c r="BF15" s="113">
        <f t="shared" ref="BF15:BF16" si="51">IF(BD15="","",(IF(BD15="Fuerte",2,IF(BD15="Moderado",1,0))))</f>
        <v>2</v>
      </c>
      <c r="BG15" s="766">
        <f>IFERROR(ROUND(AVERAGE(BF15:BF16),0),0)</f>
        <v>2</v>
      </c>
      <c r="BH15" s="762">
        <f>IF(BI15="CASI SIEMPRE",5,IF(BI15="PROBABLE",4,IF(BI15="POSIBLE",3,IF(BI15="IMPROBABLE",2,IF(BI15="RARA VEZ",1,0)))))</f>
        <v>1</v>
      </c>
      <c r="BI15" s="764" t="str">
        <f>IF(BG15=2,IF(N15="CASI SIEMPRE","POSIBLE",IF(N15="PROBABLE","IMPROBABLE","RARA VEZ")),IF(BG15=1,IF(N15="CASI SEGURO","PROBABLE",IF(N15="PROBABLE","POSIBLE",IF(N15="POSIBLE","IMPROBABLE","RARA VEZ"))),IF(BG15=0,N15,0)))</f>
        <v>RARA VEZ</v>
      </c>
      <c r="BJ15" s="762">
        <f>IF(BK15="CATASTRÓFICO",5,IF(BK15="MAYOR",4,IF(BK15="MODERADO",3,0)))</f>
        <v>4</v>
      </c>
      <c r="BK15" s="452" t="str">
        <f>AI15</f>
        <v>MAYOR</v>
      </c>
      <c r="BL15" s="794">
        <f>IFERROR(ROUNDUP(AVERAGE(BG15:BG16),0),0)</f>
        <v>2</v>
      </c>
      <c r="BM15" s="723" t="str">
        <f>IF(BL15=0,"",IF(BI15="CASI SIEMPRE","EXTREMO",IF(BK15="CATASTRÓFICO","EXTREMO",IF(BL15="12M","EXTREMO",IF(BL15="12A","ALTO",IF(BL15=4,"ALTO",IF(BL15=8,"ALTO",IF(BL15=9,"ALTO",IF(BL15=6,"MODERADO",IF(BL15=3,"MODERADO","EXTREMO"))))))))))</f>
        <v>EXTREMO</v>
      </c>
      <c r="BN15" s="760"/>
      <c r="BO15" s="17"/>
      <c r="BP15" s="72"/>
      <c r="BQ15" s="18"/>
      <c r="BR15" s="338">
        <v>0</v>
      </c>
      <c r="BS15" s="338">
        <v>0</v>
      </c>
      <c r="BT15" s="338">
        <v>0</v>
      </c>
      <c r="BU15" s="338">
        <v>0</v>
      </c>
      <c r="BV15" s="338"/>
      <c r="MM15" s="8" t="s">
        <v>129</v>
      </c>
    </row>
    <row r="16" spans="1:358" s="8" customFormat="1" ht="97.5" customHeight="1" x14ac:dyDescent="0.2">
      <c r="A16" s="772"/>
      <c r="B16" s="813"/>
      <c r="C16" s="813"/>
      <c r="D16" s="14" t="s">
        <v>241</v>
      </c>
      <c r="E16" s="774"/>
      <c r="F16" s="741"/>
      <c r="G16" s="743"/>
      <c r="H16" s="669"/>
      <c r="I16" s="607"/>
      <c r="J16" s="607"/>
      <c r="K16" s="607"/>
      <c r="L16" s="776"/>
      <c r="M16" s="747"/>
      <c r="N16" s="748"/>
      <c r="O16" s="670"/>
      <c r="P16" s="610"/>
      <c r="Q16" s="610"/>
      <c r="R16" s="610"/>
      <c r="S16" s="610"/>
      <c r="T16" s="610"/>
      <c r="U16" s="610"/>
      <c r="V16" s="610"/>
      <c r="W16" s="610"/>
      <c r="X16" s="610"/>
      <c r="Y16" s="610"/>
      <c r="Z16" s="610"/>
      <c r="AA16" s="610"/>
      <c r="AB16" s="610"/>
      <c r="AC16" s="610"/>
      <c r="AD16" s="610"/>
      <c r="AE16" s="610"/>
      <c r="AF16" s="610"/>
      <c r="AG16" s="663"/>
      <c r="AH16" s="621"/>
      <c r="AI16" s="745"/>
      <c r="AJ16" s="624"/>
      <c r="AK16" s="758" t="str">
        <f t="shared" ref="AK16" si="52">IF(AJ16=0,"",IF(AJ16="MAYOR","EXTREMO",IF(AI16="CASI SIEMPRE","EXTREMO",IF(AI16="CATASTRÓFICO","EXTREMO",IF(AJ16="12M","EXTREMO",IF(AJ16=4,"ALTO",IF(AJ16=8,"ALTO",IF(AJ16=9,"ALTO",IF(AJ16=6,"MODERADO",IF(AJ16=3,"MODERADO",IF(AJ16=12,IF(AI16="MODERADO","ALTO","EXTREMO"),"EXTREMO")))))))))))</f>
        <v/>
      </c>
      <c r="AL16" s="34" t="s">
        <v>240</v>
      </c>
      <c r="AM16" s="35" t="s">
        <v>71</v>
      </c>
      <c r="AN16" s="86">
        <f t="shared" si="40"/>
        <v>15</v>
      </c>
      <c r="AO16" s="35" t="s">
        <v>84</v>
      </c>
      <c r="AP16" s="86">
        <f t="shared" si="41"/>
        <v>15</v>
      </c>
      <c r="AQ16" s="32" t="s">
        <v>72</v>
      </c>
      <c r="AR16" s="86">
        <f t="shared" si="42"/>
        <v>15</v>
      </c>
      <c r="AS16" s="32" t="s">
        <v>88</v>
      </c>
      <c r="AT16" s="86">
        <f t="shared" si="43"/>
        <v>10</v>
      </c>
      <c r="AU16" s="32" t="s">
        <v>74</v>
      </c>
      <c r="AV16" s="86">
        <f t="shared" si="44"/>
        <v>15</v>
      </c>
      <c r="AW16" s="32" t="s">
        <v>76</v>
      </c>
      <c r="AX16" s="90">
        <f t="shared" si="45"/>
        <v>10</v>
      </c>
      <c r="AY16" s="33" t="s">
        <v>75</v>
      </c>
      <c r="AZ16" s="86">
        <f t="shared" si="46"/>
        <v>15</v>
      </c>
      <c r="BA16" s="99" t="str">
        <f t="shared" si="47"/>
        <v>Moderado</v>
      </c>
      <c r="BB16" s="100">
        <f t="shared" si="48"/>
        <v>95</v>
      </c>
      <c r="BC16" s="35" t="s">
        <v>54</v>
      </c>
      <c r="BD16" s="106" t="str">
        <f t="shared" si="49"/>
        <v>Fuerte</v>
      </c>
      <c r="BE16" s="116" t="str">
        <f t="shared" si="50"/>
        <v>Fuerte</v>
      </c>
      <c r="BF16" s="117">
        <f t="shared" si="51"/>
        <v>2</v>
      </c>
      <c r="BG16" s="767"/>
      <c r="BH16" s="763"/>
      <c r="BI16" s="765"/>
      <c r="BJ16" s="763"/>
      <c r="BK16" s="448"/>
      <c r="BL16" s="795"/>
      <c r="BM16" s="749"/>
      <c r="BN16" s="761"/>
      <c r="BO16" s="15"/>
      <c r="BP16" s="74"/>
      <c r="BQ16" s="16"/>
      <c r="BR16" s="338">
        <v>0</v>
      </c>
      <c r="BS16" s="338">
        <v>0</v>
      </c>
      <c r="BT16" s="338">
        <v>0</v>
      </c>
      <c r="BU16" s="338">
        <v>0</v>
      </c>
      <c r="BV16" s="338"/>
    </row>
    <row r="17" spans="1:351" s="8" customFormat="1" ht="108.75" customHeight="1" x14ac:dyDescent="0.2">
      <c r="A17" s="771">
        <v>5</v>
      </c>
      <c r="B17" s="813"/>
      <c r="C17" s="813"/>
      <c r="D17" s="43" t="s">
        <v>242</v>
      </c>
      <c r="E17" s="753" t="s">
        <v>243</v>
      </c>
      <c r="F17" s="641"/>
      <c r="G17" s="775" t="s">
        <v>211</v>
      </c>
      <c r="H17" s="658"/>
      <c r="I17" s="606" t="s">
        <v>61</v>
      </c>
      <c r="J17" s="606"/>
      <c r="K17" s="606"/>
      <c r="L17" s="659"/>
      <c r="M17" s="734">
        <f>IF(L17="X",5,IF(K17="X",4,IF(J17="X",3,IF(I17="X",2,IF(H17="X",1,"0")))))</f>
        <v>2</v>
      </c>
      <c r="N17" s="736" t="str">
        <f>IF(M17=1,"RARA VEZ",IF(M17=2,"IMPROBABLE",IF(M17=3,"POSIBLE",IF(M17=4,"PROBABLE",IF(M17=5,"CASI SIEMPRE","")))))</f>
        <v>IMPROBABLE</v>
      </c>
      <c r="O17" s="689" t="s">
        <v>61</v>
      </c>
      <c r="P17" s="672"/>
      <c r="Q17" s="672" t="s">
        <v>61</v>
      </c>
      <c r="R17" s="672" t="s">
        <v>61</v>
      </c>
      <c r="S17" s="672"/>
      <c r="T17" s="672" t="s">
        <v>61</v>
      </c>
      <c r="U17" s="672" t="s">
        <v>61</v>
      </c>
      <c r="V17" s="672"/>
      <c r="W17" s="672"/>
      <c r="X17" s="672"/>
      <c r="Y17" s="672"/>
      <c r="Z17" s="672"/>
      <c r="AA17" s="672"/>
      <c r="AB17" s="672"/>
      <c r="AC17" s="672"/>
      <c r="AD17" s="672"/>
      <c r="AE17" s="672" t="s">
        <v>61</v>
      </c>
      <c r="AF17" s="672" t="s">
        <v>61</v>
      </c>
      <c r="AG17" s="768"/>
      <c r="AH17" s="608">
        <f>COUNTIF(O17:AG17,"X")</f>
        <v>7</v>
      </c>
      <c r="AI17" s="769" t="str">
        <f>IF(AH17=0,"",(IF(AH17&gt;11,"CATASTRÓFICO",IF(AH17&lt;=5,"MODERADO",IF(12&gt;=AH17&gt;5,"MAYOR","")))))</f>
        <v>MAYOR</v>
      </c>
      <c r="AJ17" s="770">
        <f>IF(AI17="CATASTRÓFICO",5*M17,IF(AI17="MAYOR",4*M17,IF(AI17="MODERADO",3*M17,0)))</f>
        <v>8</v>
      </c>
      <c r="AK17" s="729" t="str">
        <f t="shared" ref="AK17" si="53">IF(AJ17=0,"",IF(AJ17="MAYOR","EXTREMO",IF(AI17="CASI SIEMPRE","EXTREMO",IF(AI17="CATASTRÓFICO","EXTREMO",IF(AJ17="12M","EXTREMO",IF(AJ17=4,"ALTO",IF(AJ17=8,"ALTO",IF(AJ17=9,"ALTO",IF(AJ17=6,"MODERADO",IF(AJ17=3,"MODERADO",IF(AJ17=12,IF(AI17="MODERADO","ALTO","EXTREMO"),"EXTREMO")))))))))))</f>
        <v>ALTO</v>
      </c>
      <c r="AL17" s="27" t="s">
        <v>244</v>
      </c>
      <c r="AM17" s="35" t="s">
        <v>71</v>
      </c>
      <c r="AN17" s="84">
        <f t="shared" si="14"/>
        <v>15</v>
      </c>
      <c r="AO17" s="35" t="s">
        <v>84</v>
      </c>
      <c r="AP17" s="84">
        <f t="shared" si="15"/>
        <v>15</v>
      </c>
      <c r="AQ17" s="32" t="s">
        <v>72</v>
      </c>
      <c r="AR17" s="84">
        <f t="shared" si="16"/>
        <v>15</v>
      </c>
      <c r="AS17" s="32" t="s">
        <v>73</v>
      </c>
      <c r="AT17" s="84">
        <f t="shared" si="17"/>
        <v>15</v>
      </c>
      <c r="AU17" s="32" t="s">
        <v>74</v>
      </c>
      <c r="AV17" s="84">
        <f t="shared" si="18"/>
        <v>15</v>
      </c>
      <c r="AW17" s="32" t="s">
        <v>76</v>
      </c>
      <c r="AX17" s="84">
        <f t="shared" si="19"/>
        <v>10</v>
      </c>
      <c r="AY17" s="33" t="s">
        <v>75</v>
      </c>
      <c r="AZ17" s="84">
        <f t="shared" si="20"/>
        <v>15</v>
      </c>
      <c r="BA17" s="95" t="str">
        <f t="shared" si="21"/>
        <v>Fuerte</v>
      </c>
      <c r="BB17" s="96">
        <f t="shared" si="22"/>
        <v>100</v>
      </c>
      <c r="BC17" s="35" t="s">
        <v>54</v>
      </c>
      <c r="BD17" s="104" t="str">
        <f t="shared" si="23"/>
        <v>Fuerte</v>
      </c>
      <c r="BE17" s="112" t="str">
        <f t="shared" si="24"/>
        <v>Fuerte</v>
      </c>
      <c r="BF17" s="113">
        <f t="shared" si="25"/>
        <v>2</v>
      </c>
      <c r="BG17" s="766">
        <f>IFERROR(ROUND(AVERAGE(BF17:BF19),0),0)</f>
        <v>2</v>
      </c>
      <c r="BH17" s="762">
        <f>IF(BI17="CASI SIEMPRE",5,IF(BI17="PROBABLE",4,IF(BI17="POSIBLE",3,IF(BI17="IMPROBABLE",2,IF(BI17="RARA VEZ",1,0)))))</f>
        <v>1</v>
      </c>
      <c r="BI17" s="764" t="str">
        <f>IF(BG17=2,IF(N17="CASI SIEMPRE","POSIBLE",IF(N17="PROBABLE","IMPROBABLE","RARA VEZ")),IF(BG17=1,IF(N17="CASI SEGURO","PROBABLE",IF(N17="PROBABLE","POSIBLE",IF(N17="POSIBLE","IMPROBABLE","RARA VEZ"))),IF(BG17=0,N17,0)))</f>
        <v>RARA VEZ</v>
      </c>
      <c r="BJ17" s="762">
        <f>IF(BK17="CATASTRÓFICO",5,IF(BK17="MAYOR",4,IF(BK17="MODERADO",3,0)))</f>
        <v>4</v>
      </c>
      <c r="BK17" s="452" t="str">
        <f>AI17</f>
        <v>MAYOR</v>
      </c>
      <c r="BL17" s="794">
        <f>IFERROR(ROUNDUP(AVERAGE(BG17:BG19),0),0)</f>
        <v>2</v>
      </c>
      <c r="BM17" s="723" t="str">
        <f>IF(BL17=0,"",IF(BI17="CASI SIEMPRE","EXTREMO",IF(BK17="CATASTRÓFICO","EXTREMO",IF(BL17="12M","EXTREMO",IF(BL17="12A","ALTO",IF(BL17=4,"ALTO",IF(BL17=8,"ALTO",IF(BL17=9,"ALTO",IF(BL17=6,"MODERADO",IF(BL17=3,"MODERADO","EXTREMO"))))))))))</f>
        <v>EXTREMO</v>
      </c>
      <c r="BN17" s="760"/>
      <c r="BO17" s="17"/>
      <c r="BP17" s="72"/>
      <c r="BQ17" s="18"/>
      <c r="BR17" s="338">
        <v>0</v>
      </c>
      <c r="BS17" s="338">
        <v>0</v>
      </c>
      <c r="BT17" s="338">
        <v>0</v>
      </c>
      <c r="BU17" s="338">
        <v>0</v>
      </c>
      <c r="BV17" s="338"/>
      <c r="MM17" s="8" t="s">
        <v>129</v>
      </c>
    </row>
    <row r="18" spans="1:351" s="8" customFormat="1" ht="105" customHeight="1" x14ac:dyDescent="0.2">
      <c r="A18" s="771"/>
      <c r="B18" s="813"/>
      <c r="C18" s="813"/>
      <c r="D18" s="28" t="s">
        <v>228</v>
      </c>
      <c r="E18" s="773"/>
      <c r="F18" s="641"/>
      <c r="G18" s="775"/>
      <c r="H18" s="689"/>
      <c r="I18" s="672"/>
      <c r="J18" s="672"/>
      <c r="K18" s="672"/>
      <c r="L18" s="768"/>
      <c r="M18" s="804"/>
      <c r="N18" s="488"/>
      <c r="O18" s="689"/>
      <c r="P18" s="672"/>
      <c r="Q18" s="672"/>
      <c r="R18" s="672"/>
      <c r="S18" s="672"/>
      <c r="T18" s="672"/>
      <c r="U18" s="672"/>
      <c r="V18" s="672"/>
      <c r="W18" s="672"/>
      <c r="X18" s="672"/>
      <c r="Y18" s="672"/>
      <c r="Z18" s="672"/>
      <c r="AA18" s="672"/>
      <c r="AB18" s="672"/>
      <c r="AC18" s="672"/>
      <c r="AD18" s="672"/>
      <c r="AE18" s="672"/>
      <c r="AF18" s="672"/>
      <c r="AG18" s="768"/>
      <c r="AH18" s="703"/>
      <c r="AI18" s="800"/>
      <c r="AJ18" s="770"/>
      <c r="AK18" s="796"/>
      <c r="AL18" s="28" t="s">
        <v>244</v>
      </c>
      <c r="AM18" s="35" t="s">
        <v>71</v>
      </c>
      <c r="AN18" s="85">
        <f t="shared" si="14"/>
        <v>15</v>
      </c>
      <c r="AO18" s="35" t="s">
        <v>84</v>
      </c>
      <c r="AP18" s="85">
        <f t="shared" si="15"/>
        <v>15</v>
      </c>
      <c r="AQ18" s="32" t="s">
        <v>72</v>
      </c>
      <c r="AR18" s="85">
        <f t="shared" si="16"/>
        <v>15</v>
      </c>
      <c r="AS18" s="13" t="s">
        <v>73</v>
      </c>
      <c r="AT18" s="85">
        <f t="shared" si="17"/>
        <v>15</v>
      </c>
      <c r="AU18" s="32" t="s">
        <v>74</v>
      </c>
      <c r="AV18" s="85">
        <f t="shared" si="18"/>
        <v>15</v>
      </c>
      <c r="AW18" s="32" t="s">
        <v>76</v>
      </c>
      <c r="AX18" s="85">
        <f t="shared" si="19"/>
        <v>10</v>
      </c>
      <c r="AY18" s="33" t="s">
        <v>75</v>
      </c>
      <c r="AZ18" s="85">
        <f t="shared" si="20"/>
        <v>15</v>
      </c>
      <c r="BA18" s="97" t="str">
        <f t="shared" si="21"/>
        <v>Fuerte</v>
      </c>
      <c r="BB18" s="98">
        <f t="shared" si="22"/>
        <v>100</v>
      </c>
      <c r="BC18" s="35" t="s">
        <v>54</v>
      </c>
      <c r="BD18" s="105" t="str">
        <f t="shared" si="23"/>
        <v>Fuerte</v>
      </c>
      <c r="BE18" s="114" t="str">
        <f t="shared" si="24"/>
        <v>Fuerte</v>
      </c>
      <c r="BF18" s="115">
        <f t="shared" si="25"/>
        <v>2</v>
      </c>
      <c r="BG18" s="797"/>
      <c r="BH18" s="798"/>
      <c r="BI18" s="799"/>
      <c r="BJ18" s="798"/>
      <c r="BK18" s="447"/>
      <c r="BL18" s="807"/>
      <c r="BM18" s="810"/>
      <c r="BN18" s="811"/>
      <c r="BO18" s="9"/>
      <c r="BP18" s="73"/>
      <c r="BQ18" s="10"/>
      <c r="BR18" s="338">
        <v>0</v>
      </c>
      <c r="BS18" s="338">
        <v>0</v>
      </c>
      <c r="BT18" s="338">
        <v>0</v>
      </c>
      <c r="BU18" s="338">
        <v>0</v>
      </c>
      <c r="BV18" s="338"/>
    </row>
    <row r="19" spans="1:351" s="8" customFormat="1" ht="101.25" customHeight="1" x14ac:dyDescent="0.2">
      <c r="A19" s="772"/>
      <c r="B19" s="813"/>
      <c r="C19" s="813"/>
      <c r="D19" s="14" t="s">
        <v>245</v>
      </c>
      <c r="E19" s="774"/>
      <c r="F19" s="741"/>
      <c r="G19" s="743"/>
      <c r="H19" s="669"/>
      <c r="I19" s="607"/>
      <c r="J19" s="607"/>
      <c r="K19" s="607"/>
      <c r="L19" s="776"/>
      <c r="M19" s="747"/>
      <c r="N19" s="748"/>
      <c r="O19" s="670"/>
      <c r="P19" s="610"/>
      <c r="Q19" s="610"/>
      <c r="R19" s="610"/>
      <c r="S19" s="610"/>
      <c r="T19" s="610"/>
      <c r="U19" s="610"/>
      <c r="V19" s="610"/>
      <c r="W19" s="610"/>
      <c r="X19" s="610"/>
      <c r="Y19" s="610"/>
      <c r="Z19" s="610"/>
      <c r="AA19" s="610"/>
      <c r="AB19" s="610"/>
      <c r="AC19" s="610"/>
      <c r="AD19" s="610"/>
      <c r="AE19" s="610"/>
      <c r="AF19" s="610"/>
      <c r="AG19" s="663"/>
      <c r="AH19" s="621"/>
      <c r="AI19" s="745"/>
      <c r="AJ19" s="624"/>
      <c r="AK19" s="758" t="str">
        <f t="shared" ref="AK19:AK20" si="54">IF(AJ19=0,"",IF(AJ19="MAYOR","EXTREMO",IF(AI19="CASI SIEMPRE","EXTREMO",IF(AI19="CATASTRÓFICO","EXTREMO",IF(AJ19="12M","EXTREMO",IF(AJ19=4,"ALTO",IF(AJ19=8,"ALTO",IF(AJ19=9,"ALTO",IF(AJ19=6,"MODERADO",IF(AJ19=3,"MODERADO",IF(AJ19=12,IF(AI19="MODERADO","ALTO","EXTREMO"),"EXTREMO")))))))))))</f>
        <v/>
      </c>
      <c r="AL19" s="34" t="s">
        <v>244</v>
      </c>
      <c r="AM19" s="35" t="s">
        <v>71</v>
      </c>
      <c r="AN19" s="86">
        <f t="shared" si="14"/>
        <v>15</v>
      </c>
      <c r="AO19" s="35" t="s">
        <v>84</v>
      </c>
      <c r="AP19" s="86">
        <f t="shared" si="15"/>
        <v>15</v>
      </c>
      <c r="AQ19" s="32" t="s">
        <v>72</v>
      </c>
      <c r="AR19" s="86">
        <f t="shared" si="16"/>
        <v>15</v>
      </c>
      <c r="AS19" s="35" t="s">
        <v>73</v>
      </c>
      <c r="AT19" s="86">
        <f t="shared" si="17"/>
        <v>15</v>
      </c>
      <c r="AU19" s="32" t="s">
        <v>74</v>
      </c>
      <c r="AV19" s="86">
        <f t="shared" si="18"/>
        <v>15</v>
      </c>
      <c r="AW19" s="32" t="s">
        <v>76</v>
      </c>
      <c r="AX19" s="90">
        <f t="shared" si="19"/>
        <v>10</v>
      </c>
      <c r="AY19" s="33" t="s">
        <v>75</v>
      </c>
      <c r="AZ19" s="86">
        <f t="shared" si="20"/>
        <v>15</v>
      </c>
      <c r="BA19" s="99" t="str">
        <f t="shared" si="21"/>
        <v>Fuerte</v>
      </c>
      <c r="BB19" s="100">
        <f t="shared" si="22"/>
        <v>100</v>
      </c>
      <c r="BC19" s="35" t="s">
        <v>54</v>
      </c>
      <c r="BD19" s="106" t="str">
        <f t="shared" si="23"/>
        <v>Fuerte</v>
      </c>
      <c r="BE19" s="116" t="str">
        <f t="shared" si="24"/>
        <v>Fuerte</v>
      </c>
      <c r="BF19" s="117">
        <f t="shared" si="25"/>
        <v>2</v>
      </c>
      <c r="BG19" s="767"/>
      <c r="BH19" s="763"/>
      <c r="BI19" s="765"/>
      <c r="BJ19" s="763"/>
      <c r="BK19" s="448"/>
      <c r="BL19" s="795"/>
      <c r="BM19" s="749"/>
      <c r="BN19" s="761"/>
      <c r="BO19" s="15"/>
      <c r="BP19" s="74"/>
      <c r="BQ19" s="16"/>
      <c r="BR19" s="338">
        <v>0</v>
      </c>
      <c r="BS19" s="338">
        <v>0</v>
      </c>
      <c r="BT19" s="338">
        <v>0</v>
      </c>
      <c r="BU19" s="338">
        <v>0</v>
      </c>
      <c r="BV19" s="338"/>
    </row>
    <row r="20" spans="1:351" s="8" customFormat="1" ht="72.75" customHeight="1" x14ac:dyDescent="0.2">
      <c r="A20" s="751">
        <v>6</v>
      </c>
      <c r="B20" s="813"/>
      <c r="C20" s="813"/>
      <c r="D20" s="27" t="s">
        <v>228</v>
      </c>
      <c r="E20" s="753" t="s">
        <v>246</v>
      </c>
      <c r="F20" s="740"/>
      <c r="G20" s="742" t="s">
        <v>211</v>
      </c>
      <c r="H20" s="658"/>
      <c r="I20" s="606" t="s">
        <v>61</v>
      </c>
      <c r="J20" s="606"/>
      <c r="K20" s="606"/>
      <c r="L20" s="659"/>
      <c r="M20" s="734">
        <f>IF(L20="X",5,IF(K20="X",4,IF(J20="X",3,IF(I20="X",2,IF(H20="X",1,"0")))))</f>
        <v>2</v>
      </c>
      <c r="N20" s="736" t="str">
        <f>IF(M20=1,"RARA VEZ",IF(M20=2,"IMPROBABLE",IF(M20=3,"POSIBLE",IF(M20=4,"PROBABLE",IF(M20=5,"CASI SIEMPRE","")))))</f>
        <v>IMPROBABLE</v>
      </c>
      <c r="O20" s="655"/>
      <c r="P20" s="604"/>
      <c r="Q20" s="604"/>
      <c r="R20" s="604"/>
      <c r="S20" s="604" t="s">
        <v>61</v>
      </c>
      <c r="T20" s="604" t="s">
        <v>61</v>
      </c>
      <c r="U20" s="604"/>
      <c r="V20" s="604"/>
      <c r="W20" s="604"/>
      <c r="X20" s="604" t="s">
        <v>61</v>
      </c>
      <c r="Y20" s="604" t="s">
        <v>61</v>
      </c>
      <c r="Z20" s="604" t="s">
        <v>61</v>
      </c>
      <c r="AA20" s="604" t="s">
        <v>61</v>
      </c>
      <c r="AB20" s="604" t="s">
        <v>61</v>
      </c>
      <c r="AC20" s="604"/>
      <c r="AD20" s="604"/>
      <c r="AE20" s="604" t="s">
        <v>61</v>
      </c>
      <c r="AF20" s="604" t="s">
        <v>61</v>
      </c>
      <c r="AG20" s="725"/>
      <c r="AH20" s="608">
        <f>COUNTIF(O20:AG20,"X")</f>
        <v>9</v>
      </c>
      <c r="AI20" s="719" t="str">
        <f>IF(AH20=0,"",(IF(AH20&gt;11,"CATASTRÓFICO",IF(AH20&lt;=5,"MODERADO",IF(12&gt;=AH20&gt;5,"MAYOR","")))))</f>
        <v>MAYOR</v>
      </c>
      <c r="AJ20" s="623">
        <f>IF(AI20="CATASTRÓFICO",5*M20,IF(AI20="MAYOR",4*M20,IF(AI20="MODERADO",3*M20,0)))</f>
        <v>8</v>
      </c>
      <c r="AK20" s="729" t="str">
        <f t="shared" si="54"/>
        <v>ALTO</v>
      </c>
      <c r="AL20" s="29" t="s">
        <v>247</v>
      </c>
      <c r="AM20" s="35" t="s">
        <v>71</v>
      </c>
      <c r="AN20" s="87">
        <f t="shared" si="14"/>
        <v>15</v>
      </c>
      <c r="AO20" s="35" t="s">
        <v>84</v>
      </c>
      <c r="AP20" s="89">
        <f t="shared" si="15"/>
        <v>15</v>
      </c>
      <c r="AQ20" s="32" t="s">
        <v>72</v>
      </c>
      <c r="AR20" s="89">
        <f t="shared" si="16"/>
        <v>15</v>
      </c>
      <c r="AS20" s="11" t="s">
        <v>88</v>
      </c>
      <c r="AT20" s="89">
        <f t="shared" si="17"/>
        <v>10</v>
      </c>
      <c r="AU20" s="32" t="s">
        <v>74</v>
      </c>
      <c r="AV20" s="89">
        <f t="shared" si="18"/>
        <v>15</v>
      </c>
      <c r="AW20" s="32" t="s">
        <v>76</v>
      </c>
      <c r="AX20" s="89">
        <f t="shared" si="19"/>
        <v>10</v>
      </c>
      <c r="AY20" s="33" t="s">
        <v>75</v>
      </c>
      <c r="AZ20" s="87">
        <f t="shared" si="20"/>
        <v>15</v>
      </c>
      <c r="BA20" s="101" t="str">
        <f t="shared" si="21"/>
        <v>Moderado</v>
      </c>
      <c r="BB20" s="102">
        <f t="shared" si="22"/>
        <v>95</v>
      </c>
      <c r="BC20" s="35" t="s">
        <v>54</v>
      </c>
      <c r="BD20" s="107" t="str">
        <f t="shared" si="23"/>
        <v>Fuerte</v>
      </c>
      <c r="BE20" s="112" t="str">
        <f t="shared" si="24"/>
        <v>Fuerte</v>
      </c>
      <c r="BF20" s="113">
        <f t="shared" si="25"/>
        <v>2</v>
      </c>
      <c r="BG20" s="731">
        <f>IFERROR(ROUND(AVERAGE(BF20:BF21),0),0)</f>
        <v>2</v>
      </c>
      <c r="BH20" s="469">
        <f>IF(BI20="CASI SIEMPRE",5,IF(BI20="PROBABLE",4,IF(BI20="POSIBLE",3,IF(BI20="IMPROBABLE",2,IF(BI20="RARA VEZ",1,0)))))</f>
        <v>1</v>
      </c>
      <c r="BI20" s="445" t="str">
        <f>IF(BG20=2,IF(N20="CASI SIEMPRE","POSIBLE",IF(N20="PROBABLE","IMPROBABLE","RARA VEZ")),IF(BG20=1,IF(N20="CASI SEGURO","PROBABLE",IF(N20="PROBABLE","POSIBLE",IF(N20="POSIBLE","IMPROBABLE","RARA VEZ"))),IF(BG20=0,N20,0)))</f>
        <v>RARA VEZ</v>
      </c>
      <c r="BJ20" s="469">
        <f>IF(BK20="CATASTRÓFICO",5,IF(BK20="MAYOR",4,IF(BK20="MODERADO",3,0)))</f>
        <v>4</v>
      </c>
      <c r="BK20" s="719" t="str">
        <f>AI20</f>
        <v>MAYOR</v>
      </c>
      <c r="BL20" s="805">
        <f>IFERROR(ROUNDUP(AVERAGE(BG20:BG21),0),0)</f>
        <v>2</v>
      </c>
      <c r="BM20" s="449" t="str">
        <f>IF(BL20=0,"",IF(BI20="CASI SIEMPRE","EXTREMO",IF(BK20="CATASTRÓFICO","EXTREMO",IF(BL20="12M","EXTREMO",IF(BL20="12A","ALTO",IF(BL20=4,"ALTO",IF(BL20=8,"ALTO",IF(BL20=9,"ALTO",IF(BL20=6,"MODERADO",IF(BL20=3,"MODERADO","EXTREMO"))))))))))</f>
        <v>EXTREMO</v>
      </c>
      <c r="BN20" s="715"/>
      <c r="BO20" s="30"/>
      <c r="BP20" s="23"/>
      <c r="BQ20" s="31"/>
      <c r="BR20" s="338">
        <v>0</v>
      </c>
      <c r="BS20" s="338">
        <v>0</v>
      </c>
      <c r="BT20" s="338">
        <v>0</v>
      </c>
      <c r="BU20" s="338">
        <v>0</v>
      </c>
      <c r="BV20" s="338"/>
    </row>
    <row r="21" spans="1:351" s="8" customFormat="1" ht="72.75" customHeight="1" x14ac:dyDescent="0.2">
      <c r="A21" s="752"/>
      <c r="B21" s="814"/>
      <c r="C21" s="814"/>
      <c r="D21" s="67" t="s">
        <v>248</v>
      </c>
      <c r="E21" s="754"/>
      <c r="F21" s="755"/>
      <c r="G21" s="756"/>
      <c r="H21" s="757"/>
      <c r="I21" s="733"/>
      <c r="J21" s="733"/>
      <c r="K21" s="733"/>
      <c r="L21" s="726"/>
      <c r="M21" s="735"/>
      <c r="N21" s="737"/>
      <c r="O21" s="757"/>
      <c r="P21" s="733"/>
      <c r="Q21" s="733"/>
      <c r="R21" s="733"/>
      <c r="S21" s="733"/>
      <c r="T21" s="733"/>
      <c r="U21" s="733"/>
      <c r="V21" s="733"/>
      <c r="W21" s="733"/>
      <c r="X21" s="733"/>
      <c r="Y21" s="733"/>
      <c r="Z21" s="733"/>
      <c r="AA21" s="733"/>
      <c r="AB21" s="733"/>
      <c r="AC21" s="733"/>
      <c r="AD21" s="733"/>
      <c r="AE21" s="733"/>
      <c r="AF21" s="733"/>
      <c r="AG21" s="726"/>
      <c r="AH21" s="727"/>
      <c r="AI21" s="720"/>
      <c r="AJ21" s="728"/>
      <c r="AK21" s="730"/>
      <c r="AL21" s="67" t="s">
        <v>247</v>
      </c>
      <c r="AM21" s="215" t="s">
        <v>71</v>
      </c>
      <c r="AN21" s="144">
        <f t="shared" si="14"/>
        <v>15</v>
      </c>
      <c r="AO21" s="215" t="s">
        <v>84</v>
      </c>
      <c r="AP21" s="145">
        <f t="shared" si="15"/>
        <v>15</v>
      </c>
      <c r="AQ21" s="217" t="s">
        <v>72</v>
      </c>
      <c r="AR21" s="145">
        <f t="shared" si="16"/>
        <v>15</v>
      </c>
      <c r="AS21" s="218" t="s">
        <v>88</v>
      </c>
      <c r="AT21" s="145">
        <f t="shared" si="17"/>
        <v>10</v>
      </c>
      <c r="AU21" s="217" t="s">
        <v>74</v>
      </c>
      <c r="AV21" s="145">
        <f t="shared" si="18"/>
        <v>15</v>
      </c>
      <c r="AW21" s="217" t="s">
        <v>76</v>
      </c>
      <c r="AX21" s="145">
        <f t="shared" si="19"/>
        <v>10</v>
      </c>
      <c r="AY21" s="219" t="s">
        <v>75</v>
      </c>
      <c r="AZ21" s="144">
        <f t="shared" si="20"/>
        <v>15</v>
      </c>
      <c r="BA21" s="146" t="str">
        <f t="shared" si="21"/>
        <v>Moderado</v>
      </c>
      <c r="BB21" s="147">
        <f t="shared" si="22"/>
        <v>95</v>
      </c>
      <c r="BC21" s="215" t="s">
        <v>54</v>
      </c>
      <c r="BD21" s="148" t="str">
        <f t="shared" si="23"/>
        <v>Fuerte</v>
      </c>
      <c r="BE21" s="149" t="str">
        <f t="shared" si="24"/>
        <v>Fuerte</v>
      </c>
      <c r="BF21" s="150">
        <f t="shared" si="25"/>
        <v>2</v>
      </c>
      <c r="BG21" s="732"/>
      <c r="BH21" s="717"/>
      <c r="BI21" s="718"/>
      <c r="BJ21" s="717"/>
      <c r="BK21" s="720"/>
      <c r="BL21" s="806"/>
      <c r="BM21" s="808"/>
      <c r="BN21" s="716"/>
      <c r="BO21" s="68"/>
      <c r="BP21" s="69"/>
      <c r="BQ21" s="70"/>
      <c r="BR21" s="338">
        <v>0</v>
      </c>
      <c r="BS21" s="338">
        <v>0</v>
      </c>
      <c r="BT21" s="338">
        <v>0</v>
      </c>
      <c r="BU21" s="338">
        <v>0</v>
      </c>
      <c r="BV21" s="338"/>
    </row>
    <row r="22" spans="1:351" x14ac:dyDescent="0.2">
      <c r="H22" s="20"/>
      <c r="M22" s="128"/>
      <c r="N22" s="129"/>
      <c r="O22" s="21"/>
      <c r="AH22" s="132"/>
      <c r="AI22" s="129"/>
      <c r="AK22" s="133"/>
      <c r="BI22" s="137"/>
      <c r="BJ22" s="129"/>
      <c r="BM22" s="138"/>
      <c r="BR22" s="339">
        <f>AVERAGE(BR8:BR21)</f>
        <v>0</v>
      </c>
      <c r="BS22" s="339">
        <f t="shared" ref="BS22:BU22" si="55">AVERAGE(BS8:BS21)</f>
        <v>0</v>
      </c>
      <c r="BT22" s="339">
        <f t="shared" si="55"/>
        <v>0</v>
      </c>
      <c r="BU22" s="339">
        <f t="shared" si="55"/>
        <v>0</v>
      </c>
      <c r="BV22" s="339"/>
    </row>
    <row r="23" spans="1:351" s="19" customFormat="1" ht="15" customHeight="1" x14ac:dyDescent="0.2">
      <c r="B23" s="7"/>
      <c r="C23" s="7"/>
      <c r="D23" s="7"/>
      <c r="E23" s="7"/>
      <c r="G23" s="7"/>
      <c r="M23" s="130"/>
      <c r="N23" s="131"/>
      <c r="AH23" s="134"/>
      <c r="AI23" s="131"/>
      <c r="AJ23" s="79"/>
      <c r="AK23" s="135"/>
      <c r="AN23" s="136"/>
      <c r="AP23" s="136"/>
      <c r="AR23" s="136"/>
      <c r="AT23" s="136"/>
      <c r="AV23" s="136"/>
      <c r="AX23" s="136"/>
      <c r="AZ23" s="136"/>
      <c r="BA23" s="79"/>
      <c r="BB23" s="136"/>
      <c r="BC23" s="22"/>
      <c r="BD23" s="79"/>
      <c r="BE23" s="79"/>
      <c r="BF23" s="79"/>
      <c r="BG23" s="79"/>
      <c r="BH23" s="79"/>
      <c r="BI23" s="136"/>
      <c r="BJ23" s="79"/>
      <c r="BK23" s="79"/>
      <c r="BL23" s="79"/>
      <c r="BM23" s="79"/>
      <c r="BO23" s="7"/>
    </row>
  </sheetData>
  <sheetProtection insertColumns="0" insertRows="0" deleteColumns="0" deleteRows="0"/>
  <protectedRanges>
    <protectedRange sqref="BR11:BU15" name="Rango1_2_1_1"/>
    <protectedRange sqref="BR8:BU10" name="Rango1_2_1_1_1"/>
  </protectedRanges>
  <mergeCells count="302">
    <mergeCell ref="BR4:BV5"/>
    <mergeCell ref="BR6:BR7"/>
    <mergeCell ref="BS6:BS7"/>
    <mergeCell ref="BT6:BT7"/>
    <mergeCell ref="BV6:BV7"/>
    <mergeCell ref="BP6:BP7"/>
    <mergeCell ref="BQ6:BQ7"/>
    <mergeCell ref="AM7:AN7"/>
    <mergeCell ref="AO7:AP7"/>
    <mergeCell ref="AQ7:AR7"/>
    <mergeCell ref="AS7:AT7"/>
    <mergeCell ref="AU7:AV7"/>
    <mergeCell ref="AW7:AX7"/>
    <mergeCell ref="AY7:AZ7"/>
    <mergeCell ref="BE6:BG7"/>
    <mergeCell ref="BL6:BM7"/>
    <mergeCell ref="BN6:BN7"/>
    <mergeCell ref="AM6:AZ6"/>
    <mergeCell ref="BA6:BB7"/>
    <mergeCell ref="BC6:BD7"/>
    <mergeCell ref="BO6:BO7"/>
    <mergeCell ref="BH6:BI7"/>
    <mergeCell ref="BJ6:BK7"/>
    <mergeCell ref="BU6:BU7"/>
    <mergeCell ref="A1:D3"/>
    <mergeCell ref="A4:G5"/>
    <mergeCell ref="H4:BM4"/>
    <mergeCell ref="BN4:BQ5"/>
    <mergeCell ref="H5:AK5"/>
    <mergeCell ref="AL5:BM5"/>
    <mergeCell ref="BK1:BM1"/>
    <mergeCell ref="BK2:BM2"/>
    <mergeCell ref="BK3:BM3"/>
    <mergeCell ref="E1:BI3"/>
    <mergeCell ref="BO1:BQ3"/>
    <mergeCell ref="BL8:BL10"/>
    <mergeCell ref="BM8:BM10"/>
    <mergeCell ref="BN8:BN10"/>
    <mergeCell ref="BK8:BK10"/>
    <mergeCell ref="AH6:AI6"/>
    <mergeCell ref="AJ6:AK7"/>
    <mergeCell ref="AL6:AL7"/>
    <mergeCell ref="A6:A7"/>
    <mergeCell ref="B6:B7"/>
    <mergeCell ref="D6:D7"/>
    <mergeCell ref="E6:E7"/>
    <mergeCell ref="F6:F7"/>
    <mergeCell ref="G6:G7"/>
    <mergeCell ref="H6:L6"/>
    <mergeCell ref="M6:N6"/>
    <mergeCell ref="O6:AG6"/>
    <mergeCell ref="C6:C7"/>
    <mergeCell ref="C8:C21"/>
    <mergeCell ref="Y11:Y12"/>
    <mergeCell ref="Z11:Z12"/>
    <mergeCell ref="BN11:BN12"/>
    <mergeCell ref="BH11:BH12"/>
    <mergeCell ref="BI11:BI12"/>
    <mergeCell ref="BJ11:BJ12"/>
    <mergeCell ref="BK11:BK12"/>
    <mergeCell ref="BL11:BL12"/>
    <mergeCell ref="BM11:BM12"/>
    <mergeCell ref="AG11:AG12"/>
    <mergeCell ref="AH11:AH12"/>
    <mergeCell ref="AI11:AI12"/>
    <mergeCell ref="AJ11:AJ12"/>
    <mergeCell ref="AK11:AK12"/>
    <mergeCell ref="BG11:BG12"/>
    <mergeCell ref="AA11:AA12"/>
    <mergeCell ref="AB11:AB12"/>
    <mergeCell ref="AC11:AC12"/>
    <mergeCell ref="AD11:AD12"/>
    <mergeCell ref="AE11:AE12"/>
    <mergeCell ref="AF11:AF12"/>
    <mergeCell ref="L13:L14"/>
    <mergeCell ref="K20:K21"/>
    <mergeCell ref="L20:L21"/>
    <mergeCell ref="M17:M19"/>
    <mergeCell ref="N17:N19"/>
    <mergeCell ref="O17:O19"/>
    <mergeCell ref="P17:P19"/>
    <mergeCell ref="Q17:Q19"/>
    <mergeCell ref="R17:R19"/>
    <mergeCell ref="Z17:Z19"/>
    <mergeCell ref="AA17:AA19"/>
    <mergeCell ref="AC17:AC19"/>
    <mergeCell ref="AD17:AD19"/>
    <mergeCell ref="S17:S19"/>
    <mergeCell ref="T17:T19"/>
    <mergeCell ref="U17:U19"/>
    <mergeCell ref="V17:V19"/>
    <mergeCell ref="W17:W19"/>
    <mergeCell ref="F15:F16"/>
    <mergeCell ref="V11:V12"/>
    <mergeCell ref="W11:W12"/>
    <mergeCell ref="X11:X12"/>
    <mergeCell ref="O11:O12"/>
    <mergeCell ref="P11:P12"/>
    <mergeCell ref="Q11:Q12"/>
    <mergeCell ref="R11:R12"/>
    <mergeCell ref="S11:S12"/>
    <mergeCell ref="T11:T12"/>
    <mergeCell ref="I11:I12"/>
    <mergeCell ref="J11:J12"/>
    <mergeCell ref="K11:K12"/>
    <mergeCell ref="L11:L12"/>
    <mergeCell ref="M11:M12"/>
    <mergeCell ref="N11:N12"/>
    <mergeCell ref="U11:U12"/>
    <mergeCell ref="X13:X14"/>
    <mergeCell ref="A17:A19"/>
    <mergeCell ref="E17:E19"/>
    <mergeCell ref="F17:F19"/>
    <mergeCell ref="G17:G19"/>
    <mergeCell ref="H17:H19"/>
    <mergeCell ref="I17:I19"/>
    <mergeCell ref="J17:J19"/>
    <mergeCell ref="K17:K19"/>
    <mergeCell ref="L17:L19"/>
    <mergeCell ref="B8:B21"/>
    <mergeCell ref="A11:A12"/>
    <mergeCell ref="E11:E12"/>
    <mergeCell ref="F11:F12"/>
    <mergeCell ref="G11:G12"/>
    <mergeCell ref="H11:H12"/>
    <mergeCell ref="I13:I14"/>
    <mergeCell ref="J13:J14"/>
    <mergeCell ref="K13:K14"/>
    <mergeCell ref="G15:G16"/>
    <mergeCell ref="H15:H16"/>
    <mergeCell ref="I15:I16"/>
    <mergeCell ref="J15:J16"/>
    <mergeCell ref="A15:A16"/>
    <mergeCell ref="E15:E16"/>
    <mergeCell ref="X17:X19"/>
    <mergeCell ref="Z20:Z21"/>
    <mergeCell ref="AA20:AA21"/>
    <mergeCell ref="BM17:BM19"/>
    <mergeCell ref="BN17:BN19"/>
    <mergeCell ref="A20:A21"/>
    <mergeCell ref="E20:E21"/>
    <mergeCell ref="F20:F21"/>
    <mergeCell ref="G20:G21"/>
    <mergeCell ref="H20:H21"/>
    <mergeCell ref="I20:I21"/>
    <mergeCell ref="J20:J21"/>
    <mergeCell ref="AK17:AK19"/>
    <mergeCell ref="BG17:BG19"/>
    <mergeCell ref="BH17:BH19"/>
    <mergeCell ref="BI17:BI19"/>
    <mergeCell ref="BJ17:BJ19"/>
    <mergeCell ref="BK17:BK19"/>
    <mergeCell ref="AE17:AE19"/>
    <mergeCell ref="AF17:AF19"/>
    <mergeCell ref="AG17:AG19"/>
    <mergeCell ref="AH17:AH19"/>
    <mergeCell ref="AI17:AI19"/>
    <mergeCell ref="AJ17:AJ19"/>
    <mergeCell ref="Y17:Y19"/>
    <mergeCell ref="Y13:Y14"/>
    <mergeCell ref="Z13:Z14"/>
    <mergeCell ref="BM20:BM21"/>
    <mergeCell ref="BN20:BN21"/>
    <mergeCell ref="A13:A14"/>
    <mergeCell ref="E13:E14"/>
    <mergeCell ref="F13:F14"/>
    <mergeCell ref="G13:G14"/>
    <mergeCell ref="H13:H14"/>
    <mergeCell ref="AI20:AI21"/>
    <mergeCell ref="AJ20:AJ21"/>
    <mergeCell ref="AK20:AK21"/>
    <mergeCell ref="BG20:BG21"/>
    <mergeCell ref="BH20:BH21"/>
    <mergeCell ref="BI20:BI21"/>
    <mergeCell ref="AC20:AC21"/>
    <mergeCell ref="AD20:AD21"/>
    <mergeCell ref="AE20:AE21"/>
    <mergeCell ref="AF20:AF21"/>
    <mergeCell ref="AG20:AG21"/>
    <mergeCell ref="AH20:AH21"/>
    <mergeCell ref="W20:W21"/>
    <mergeCell ref="X20:X21"/>
    <mergeCell ref="Y20:Y21"/>
    <mergeCell ref="AJ13:AJ14"/>
    <mergeCell ref="AK13:AK14"/>
    <mergeCell ref="M13:M14"/>
    <mergeCell ref="N13:N14"/>
    <mergeCell ref="BJ20:BJ21"/>
    <mergeCell ref="BK20:BK21"/>
    <mergeCell ref="BL20:BL21"/>
    <mergeCell ref="AB20:AB21"/>
    <mergeCell ref="Q20:Q21"/>
    <mergeCell ref="R20:R21"/>
    <mergeCell ref="S20:S21"/>
    <mergeCell ref="T20:T21"/>
    <mergeCell ref="U20:U21"/>
    <mergeCell ref="V20:V21"/>
    <mergeCell ref="M20:M21"/>
    <mergeCell ref="N20:N21"/>
    <mergeCell ref="O20:O21"/>
    <mergeCell ref="P20:P21"/>
    <mergeCell ref="BL17:BL19"/>
    <mergeCell ref="AB17:AB19"/>
    <mergeCell ref="U13:U14"/>
    <mergeCell ref="V13:V14"/>
    <mergeCell ref="W13:W14"/>
    <mergeCell ref="BG13:BG14"/>
    <mergeCell ref="AA13:AA14"/>
    <mergeCell ref="AB13:AB14"/>
    <mergeCell ref="AC13:AC14"/>
    <mergeCell ref="AD13:AD14"/>
    <mergeCell ref="AE13:AE14"/>
    <mergeCell ref="AF13:AF14"/>
    <mergeCell ref="M8:M10"/>
    <mergeCell ref="N8:N10"/>
    <mergeCell ref="O8:O10"/>
    <mergeCell ref="P8:P10"/>
    <mergeCell ref="Q8:Q10"/>
    <mergeCell ref="R8:R10"/>
    <mergeCell ref="U8:U10"/>
    <mergeCell ref="V8:V10"/>
    <mergeCell ref="W8:W10"/>
    <mergeCell ref="X8:X10"/>
    <mergeCell ref="O13:O14"/>
    <mergeCell ref="P13:P14"/>
    <mergeCell ref="Q13:Q14"/>
    <mergeCell ref="R13:R14"/>
    <mergeCell ref="S13:S14"/>
    <mergeCell ref="T13:T14"/>
    <mergeCell ref="AI13:AI14"/>
    <mergeCell ref="BN13:BN14"/>
    <mergeCell ref="A8:A10"/>
    <mergeCell ref="E8:E10"/>
    <mergeCell ref="F8:F10"/>
    <mergeCell ref="G8:G10"/>
    <mergeCell ref="H8:H10"/>
    <mergeCell ref="I8:I10"/>
    <mergeCell ref="J8:J10"/>
    <mergeCell ref="K8:K10"/>
    <mergeCell ref="L8:L10"/>
    <mergeCell ref="BH13:BH14"/>
    <mergeCell ref="BI13:BI14"/>
    <mergeCell ref="BJ13:BJ14"/>
    <mergeCell ref="BK13:BK14"/>
    <mergeCell ref="BL13:BL14"/>
    <mergeCell ref="BM13:BM14"/>
    <mergeCell ref="AG13:AG14"/>
    <mergeCell ref="AH13:AH14"/>
    <mergeCell ref="AA8:AA10"/>
    <mergeCell ref="AB8:AB10"/>
    <mergeCell ref="AC8:AC10"/>
    <mergeCell ref="AD8:AD10"/>
    <mergeCell ref="S8:S10"/>
    <mergeCell ref="T8:T10"/>
    <mergeCell ref="AK8:AK10"/>
    <mergeCell ref="BG8:BG10"/>
    <mergeCell ref="BH8:BH10"/>
    <mergeCell ref="BI8:BI10"/>
    <mergeCell ref="BJ8:BJ10"/>
    <mergeCell ref="AE8:AE10"/>
    <mergeCell ref="AF8:AF10"/>
    <mergeCell ref="AG8:AG10"/>
    <mergeCell ref="AH8:AH10"/>
    <mergeCell ref="AI8:AI10"/>
    <mergeCell ref="AJ8:AJ10"/>
    <mergeCell ref="Y8:Y10"/>
    <mergeCell ref="Z8:Z10"/>
    <mergeCell ref="Q15:Q16"/>
    <mergeCell ref="R15:R16"/>
    <mergeCell ref="S15:S16"/>
    <mergeCell ref="T15:T16"/>
    <mergeCell ref="U15:U16"/>
    <mergeCell ref="V15:V16"/>
    <mergeCell ref="K15:K16"/>
    <mergeCell ref="L15:L16"/>
    <mergeCell ref="M15:M16"/>
    <mergeCell ref="N15:N16"/>
    <mergeCell ref="O15:O16"/>
    <mergeCell ref="P15:P16"/>
    <mergeCell ref="AC15:AC16"/>
    <mergeCell ref="AD15:AD16"/>
    <mergeCell ref="AE15:AE16"/>
    <mergeCell ref="AF15:AF16"/>
    <mergeCell ref="AG15:AG16"/>
    <mergeCell ref="AH15:AH16"/>
    <mergeCell ref="W15:W16"/>
    <mergeCell ref="X15:X16"/>
    <mergeCell ref="Y15:Y16"/>
    <mergeCell ref="Z15:Z16"/>
    <mergeCell ref="AA15:AA16"/>
    <mergeCell ref="AB15:AB16"/>
    <mergeCell ref="BJ15:BJ16"/>
    <mergeCell ref="BK15:BK16"/>
    <mergeCell ref="BL15:BL16"/>
    <mergeCell ref="BM15:BM16"/>
    <mergeCell ref="BN15:BN16"/>
    <mergeCell ref="AI15:AI16"/>
    <mergeCell ref="AJ15:AJ16"/>
    <mergeCell ref="AK15:AK16"/>
    <mergeCell ref="BG15:BG16"/>
    <mergeCell ref="BH15:BH16"/>
    <mergeCell ref="BI15:BI16"/>
  </mergeCells>
  <conditionalFormatting sqref="M8">
    <cfRule type="cellIs" dxfId="747" priority="142" operator="equal">
      <formula>5</formula>
    </cfRule>
    <cfRule type="cellIs" dxfId="746" priority="143" operator="equal">
      <formula>4</formula>
    </cfRule>
    <cfRule type="cellIs" dxfId="745" priority="144" operator="equal">
      <formula>3</formula>
    </cfRule>
    <cfRule type="cellIs" dxfId="744" priority="145" operator="equal">
      <formula>2</formula>
    </cfRule>
    <cfRule type="cellIs" dxfId="743" priority="146" operator="equal">
      <formula>1</formula>
    </cfRule>
  </conditionalFormatting>
  <conditionalFormatting sqref="M11">
    <cfRule type="cellIs" dxfId="742" priority="765" operator="equal">
      <formula>5</formula>
    </cfRule>
    <cfRule type="cellIs" dxfId="741" priority="766" operator="equal">
      <formula>4</formula>
    </cfRule>
    <cfRule type="cellIs" dxfId="740" priority="767" operator="equal">
      <formula>3</formula>
    </cfRule>
    <cfRule type="cellIs" dxfId="739" priority="768" operator="equal">
      <formula>2</formula>
    </cfRule>
    <cfRule type="cellIs" dxfId="738" priority="769" operator="equal">
      <formula>1</formula>
    </cfRule>
  </conditionalFormatting>
  <conditionalFormatting sqref="M13">
    <cfRule type="cellIs" dxfId="737" priority="273" operator="equal">
      <formula>5</formula>
    </cfRule>
    <cfRule type="cellIs" dxfId="736" priority="274" operator="equal">
      <formula>4</formula>
    </cfRule>
    <cfRule type="cellIs" dxfId="735" priority="275" operator="equal">
      <formula>3</formula>
    </cfRule>
    <cfRule type="cellIs" dxfId="734" priority="276" operator="equal">
      <formula>2</formula>
    </cfRule>
    <cfRule type="cellIs" dxfId="733" priority="277" operator="equal">
      <formula>1</formula>
    </cfRule>
  </conditionalFormatting>
  <conditionalFormatting sqref="M15">
    <cfRule type="cellIs" dxfId="732" priority="31" operator="equal">
      <formula>5</formula>
    </cfRule>
    <cfRule type="cellIs" dxfId="731" priority="32" operator="equal">
      <formula>4</formula>
    </cfRule>
    <cfRule type="cellIs" dxfId="730" priority="33" operator="equal">
      <formula>3</formula>
    </cfRule>
    <cfRule type="cellIs" dxfId="729" priority="34" operator="equal">
      <formula>2</formula>
    </cfRule>
    <cfRule type="cellIs" dxfId="728" priority="35" operator="equal">
      <formula>1</formula>
    </cfRule>
  </conditionalFormatting>
  <conditionalFormatting sqref="M17">
    <cfRule type="cellIs" dxfId="727" priority="530" operator="equal">
      <formula>5</formula>
    </cfRule>
    <cfRule type="cellIs" dxfId="726" priority="531" operator="equal">
      <formula>4</formula>
    </cfRule>
    <cfRule type="cellIs" dxfId="725" priority="532" operator="equal">
      <formula>3</formula>
    </cfRule>
    <cfRule type="cellIs" dxfId="724" priority="533" operator="equal">
      <formula>2</formula>
    </cfRule>
    <cfRule type="cellIs" dxfId="723" priority="534" operator="equal">
      <formula>1</formula>
    </cfRule>
  </conditionalFormatting>
  <conditionalFormatting sqref="M20">
    <cfRule type="cellIs" dxfId="722" priority="668" operator="equal">
      <formula>5</formula>
    </cfRule>
    <cfRule type="cellIs" dxfId="721" priority="669" operator="equal">
      <formula>4</formula>
    </cfRule>
    <cfRule type="cellIs" dxfId="720" priority="670" operator="equal">
      <formula>3</formula>
    </cfRule>
    <cfRule type="cellIs" dxfId="719" priority="671" operator="equal">
      <formula>2</formula>
    </cfRule>
    <cfRule type="cellIs" dxfId="718" priority="672" operator="equal">
      <formula>1</formula>
    </cfRule>
  </conditionalFormatting>
  <conditionalFormatting sqref="N8">
    <cfRule type="cellIs" dxfId="717" priority="147" operator="equal">
      <formula>"CASI SIEMPRE"</formula>
    </cfRule>
    <cfRule type="cellIs" dxfId="716" priority="148" operator="equal">
      <formula>"PROBABLE"</formula>
    </cfRule>
    <cfRule type="cellIs" dxfId="715" priority="149" operator="equal">
      <formula>"POSIBLE"</formula>
    </cfRule>
    <cfRule type="cellIs" dxfId="714" priority="150" operator="equal">
      <formula>"RARA VEZ"</formula>
    </cfRule>
    <cfRule type="cellIs" dxfId="713" priority="151" operator="equal">
      <formula>"IMPROBABLE"</formula>
    </cfRule>
  </conditionalFormatting>
  <conditionalFormatting sqref="N11">
    <cfRule type="cellIs" dxfId="712" priority="770" operator="equal">
      <formula>"CASI SIEMPRE"</formula>
    </cfRule>
    <cfRule type="cellIs" dxfId="711" priority="771" operator="equal">
      <formula>"PROBABLE"</formula>
    </cfRule>
    <cfRule type="cellIs" dxfId="710" priority="772" operator="equal">
      <formula>"POSIBLE"</formula>
    </cfRule>
    <cfRule type="cellIs" dxfId="709" priority="773" operator="equal">
      <formula>"RARA VEZ"</formula>
    </cfRule>
    <cfRule type="cellIs" dxfId="708" priority="774" operator="equal">
      <formula>"IMPROBABLE"</formula>
    </cfRule>
  </conditionalFormatting>
  <conditionalFormatting sqref="N13">
    <cfRule type="cellIs" dxfId="707" priority="278" operator="equal">
      <formula>"CASI SIEMPRE"</formula>
    </cfRule>
    <cfRule type="cellIs" dxfId="706" priority="279" operator="equal">
      <formula>"PROBABLE"</formula>
    </cfRule>
    <cfRule type="cellIs" dxfId="705" priority="280" operator="equal">
      <formula>"POSIBLE"</formula>
    </cfRule>
    <cfRule type="cellIs" dxfId="704" priority="281" operator="equal">
      <formula>"RARA VEZ"</formula>
    </cfRule>
    <cfRule type="cellIs" dxfId="703" priority="282" operator="equal">
      <formula>"IMPROBABLE"</formula>
    </cfRule>
  </conditionalFormatting>
  <conditionalFormatting sqref="N15">
    <cfRule type="cellIs" dxfId="702" priority="36" operator="equal">
      <formula>"CASI SIEMPRE"</formula>
    </cfRule>
    <cfRule type="cellIs" dxfId="701" priority="37" operator="equal">
      <formula>"PROBABLE"</formula>
    </cfRule>
    <cfRule type="cellIs" dxfId="700" priority="38" operator="equal">
      <formula>"POSIBLE"</formula>
    </cfRule>
    <cfRule type="cellIs" dxfId="699" priority="39" operator="equal">
      <formula>"RARA VEZ"</formula>
    </cfRule>
    <cfRule type="cellIs" dxfId="698" priority="40" operator="equal">
      <formula>"IMPROBABLE"</formula>
    </cfRule>
  </conditionalFormatting>
  <conditionalFormatting sqref="N17">
    <cfRule type="cellIs" dxfId="697" priority="535" operator="equal">
      <formula>"CASI SIEMPRE"</formula>
    </cfRule>
    <cfRule type="cellIs" dxfId="696" priority="536" operator="equal">
      <formula>"PROBABLE"</formula>
    </cfRule>
    <cfRule type="cellIs" dxfId="695" priority="537" operator="equal">
      <formula>"POSIBLE"</formula>
    </cfRule>
    <cfRule type="cellIs" dxfId="694" priority="538" operator="equal">
      <formula>"RARA VEZ"</formula>
    </cfRule>
    <cfRule type="cellIs" dxfId="693" priority="539" operator="equal">
      <formula>"IMPROBABLE"</formula>
    </cfRule>
  </conditionalFormatting>
  <conditionalFormatting sqref="N20">
    <cfRule type="cellIs" dxfId="692" priority="673" operator="equal">
      <formula>"CASI SIEMPRE"</formula>
    </cfRule>
    <cfRule type="cellIs" dxfId="691" priority="674" operator="equal">
      <formula>"PROBABLE"</formula>
    </cfRule>
    <cfRule type="cellIs" dxfId="690" priority="675" operator="equal">
      <formula>"POSIBLE"</formula>
    </cfRule>
    <cfRule type="cellIs" dxfId="689" priority="676" operator="equal">
      <formula>"RARA VEZ"</formula>
    </cfRule>
    <cfRule type="cellIs" dxfId="688" priority="677" operator="equal">
      <formula>"IMPROBABLE"</formula>
    </cfRule>
  </conditionalFormatting>
  <conditionalFormatting sqref="AH8">
    <cfRule type="cellIs" dxfId="687" priority="139" operator="greaterThanOrEqual">
      <formula>12</formula>
    </cfRule>
    <cfRule type="cellIs" dxfId="686" priority="140" operator="between">
      <formula>6</formula>
      <formula>11</formula>
    </cfRule>
    <cfRule type="cellIs" dxfId="685" priority="141" operator="between">
      <formula>1</formula>
      <formula>5</formula>
    </cfRule>
  </conditionalFormatting>
  <conditionalFormatting sqref="AH11">
    <cfRule type="cellIs" dxfId="684" priority="759" operator="greaterThanOrEqual">
      <formula>12</formula>
    </cfRule>
    <cfRule type="cellIs" dxfId="683" priority="760" operator="between">
      <formula>6</formula>
      <formula>11</formula>
    </cfRule>
    <cfRule type="cellIs" dxfId="682" priority="764" operator="between">
      <formula>1</formula>
      <formula>5</formula>
    </cfRule>
  </conditionalFormatting>
  <conditionalFormatting sqref="AH13">
    <cfRule type="cellIs" dxfId="681" priority="270" operator="greaterThanOrEqual">
      <formula>12</formula>
    </cfRule>
    <cfRule type="cellIs" dxfId="680" priority="271" operator="between">
      <formula>6</formula>
      <formula>11</formula>
    </cfRule>
    <cfRule type="cellIs" dxfId="679" priority="272" operator="between">
      <formula>1</formula>
      <formula>5</formula>
    </cfRule>
  </conditionalFormatting>
  <conditionalFormatting sqref="AH15">
    <cfRule type="cellIs" dxfId="678" priority="28" operator="greaterThanOrEqual">
      <formula>12</formula>
    </cfRule>
    <cfRule type="cellIs" dxfId="677" priority="29" operator="between">
      <formula>6</formula>
      <formula>11</formula>
    </cfRule>
    <cfRule type="cellIs" dxfId="676" priority="30" operator="between">
      <formula>1</formula>
      <formula>5</formula>
    </cfRule>
  </conditionalFormatting>
  <conditionalFormatting sqref="AH17">
    <cfRule type="cellIs" dxfId="675" priority="527" operator="greaterThanOrEqual">
      <formula>12</formula>
    </cfRule>
    <cfRule type="cellIs" dxfId="674" priority="528" operator="between">
      <formula>6</formula>
      <formula>11</formula>
    </cfRule>
    <cfRule type="cellIs" dxfId="673" priority="529" operator="between">
      <formula>1</formula>
      <formula>5</formula>
    </cfRule>
  </conditionalFormatting>
  <conditionalFormatting sqref="AH20">
    <cfRule type="cellIs" dxfId="672" priority="511" operator="greaterThanOrEqual">
      <formula>12</formula>
    </cfRule>
    <cfRule type="cellIs" dxfId="671" priority="512" operator="between">
      <formula>6</formula>
      <formula>11</formula>
    </cfRule>
    <cfRule type="cellIs" dxfId="670" priority="513" operator="between">
      <formula>1</formula>
      <formula>5</formula>
    </cfRule>
  </conditionalFormatting>
  <conditionalFormatting sqref="AI8">
    <cfRule type="cellIs" dxfId="669" priority="136" operator="equal">
      <formula>"CATASTRÓFICO"</formula>
    </cfRule>
    <cfRule type="cellIs" dxfId="668" priority="137" operator="equal">
      <formula>"MAYOR"</formula>
    </cfRule>
    <cfRule type="cellIs" dxfId="667" priority="138" operator="equal">
      <formula>"MODERADO"</formula>
    </cfRule>
  </conditionalFormatting>
  <conditionalFormatting sqref="AI11 AI20">
    <cfRule type="cellIs" dxfId="666" priority="761" operator="equal">
      <formula>"CATASTRÓFICO"</formula>
    </cfRule>
    <cfRule type="cellIs" dxfId="665" priority="762" operator="equal">
      <formula>"MAYOR"</formula>
    </cfRule>
    <cfRule type="cellIs" dxfId="664" priority="763" operator="equal">
      <formula>"MODERADO"</formula>
    </cfRule>
  </conditionalFormatting>
  <conditionalFormatting sqref="AI13">
    <cfRule type="cellIs" dxfId="663" priority="267" operator="equal">
      <formula>"CATASTRÓFICO"</formula>
    </cfRule>
    <cfRule type="cellIs" dxfId="662" priority="268" operator="equal">
      <formula>"MAYOR"</formula>
    </cfRule>
    <cfRule type="cellIs" dxfId="661" priority="269" operator="equal">
      <formula>"MODERADO"</formula>
    </cfRule>
  </conditionalFormatting>
  <conditionalFormatting sqref="AI15">
    <cfRule type="cellIs" dxfId="660" priority="25" operator="equal">
      <formula>"CATASTRÓFICO"</formula>
    </cfRule>
    <cfRule type="cellIs" dxfId="659" priority="26" operator="equal">
      <formula>"MAYOR"</formula>
    </cfRule>
    <cfRule type="cellIs" dxfId="658" priority="27" operator="equal">
      <formula>"MODERADO"</formula>
    </cfRule>
  </conditionalFormatting>
  <conditionalFormatting sqref="AI17">
    <cfRule type="cellIs" dxfId="657" priority="524" operator="equal">
      <formula>"CATASTRÓFICO"</formula>
    </cfRule>
    <cfRule type="cellIs" dxfId="656" priority="525" operator="equal">
      <formula>"MAYOR"</formula>
    </cfRule>
    <cfRule type="cellIs" dxfId="655" priority="526" operator="equal">
      <formula>"MODERADO"</formula>
    </cfRule>
  </conditionalFormatting>
  <conditionalFormatting sqref="AK8">
    <cfRule type="cellIs" dxfId="654" priority="129" operator="equal">
      <formula>"NINGUNO"</formula>
    </cfRule>
    <cfRule type="cellIs" dxfId="653" priority="130" operator="equal">
      <formula>"MODERADO"</formula>
    </cfRule>
    <cfRule type="cellIs" dxfId="652" priority="131" operator="equal">
      <formula>"ALTO"</formula>
    </cfRule>
    <cfRule type="cellIs" dxfId="651" priority="132" operator="equal">
      <formula>"EXTREMO"</formula>
    </cfRule>
  </conditionalFormatting>
  <conditionalFormatting sqref="AK11">
    <cfRule type="cellIs" dxfId="650" priority="392" operator="equal">
      <formula>"EXTREMO"</formula>
    </cfRule>
    <cfRule type="cellIs" dxfId="649" priority="393" operator="equal">
      <formula>"MODERADO"</formula>
    </cfRule>
    <cfRule type="cellIs" dxfId="648" priority="394" operator="equal">
      <formula>"ALTO"</formula>
    </cfRule>
  </conditionalFormatting>
  <conditionalFormatting sqref="AK13">
    <cfRule type="cellIs" dxfId="647" priority="260" operator="equal">
      <formula>"NINGUNO"</formula>
    </cfRule>
    <cfRule type="cellIs" dxfId="646" priority="261" operator="equal">
      <formula>"MODERADO"</formula>
    </cfRule>
    <cfRule type="cellIs" dxfId="645" priority="262" operator="equal">
      <formula>"ALTO"</formula>
    </cfRule>
    <cfRule type="cellIs" dxfId="644" priority="263" operator="equal">
      <formula>"EXTREMO"</formula>
    </cfRule>
  </conditionalFormatting>
  <conditionalFormatting sqref="AK15">
    <cfRule type="cellIs" dxfId="643" priority="21" operator="equal">
      <formula>"NINGUNO"</formula>
    </cfRule>
    <cfRule type="cellIs" dxfId="642" priority="22" operator="equal">
      <formula>"MODERADO"</formula>
    </cfRule>
    <cfRule type="cellIs" dxfId="641" priority="23" operator="equal">
      <formula>"ALTO"</formula>
    </cfRule>
    <cfRule type="cellIs" dxfId="640" priority="24" operator="equal">
      <formula>"EXTREMO"</formula>
    </cfRule>
  </conditionalFormatting>
  <conditionalFormatting sqref="AK17">
    <cfRule type="cellIs" dxfId="639" priority="498" operator="equal">
      <formula>"NINGUNO"</formula>
    </cfRule>
    <cfRule type="cellIs" dxfId="638" priority="499" operator="equal">
      <formula>"MODERADO"</formula>
    </cfRule>
    <cfRule type="cellIs" dxfId="637" priority="500" operator="equal">
      <formula>"ALTO"</formula>
    </cfRule>
    <cfRule type="cellIs" dxfId="636" priority="501" operator="equal">
      <formula>"EXTREMO"</formula>
    </cfRule>
  </conditionalFormatting>
  <conditionalFormatting sqref="AK20">
    <cfRule type="cellIs" dxfId="635" priority="494" operator="equal">
      <formula>"NINGUNO"</formula>
    </cfRule>
    <cfRule type="cellIs" dxfId="634" priority="495" operator="equal">
      <formula>"MODERADO"</formula>
    </cfRule>
    <cfRule type="cellIs" dxfId="633" priority="496" operator="equal">
      <formula>"ALTO"</formula>
    </cfRule>
    <cfRule type="cellIs" dxfId="632" priority="497" operator="equal">
      <formula>"EXTREMO"</formula>
    </cfRule>
  </conditionalFormatting>
  <conditionalFormatting sqref="AN8:AN19">
    <cfRule type="cellIs" priority="41" operator="equal">
      <formula>""""""</formula>
    </cfRule>
    <cfRule type="cellIs" dxfId="631" priority="42" stopIfTrue="1" operator="equal">
      <formula>10</formula>
    </cfRule>
    <cfRule type="cellIs" dxfId="630" priority="43" operator="equal">
      <formula>"0"</formula>
    </cfRule>
    <cfRule type="cellIs" dxfId="629" priority="44" stopIfTrue="1" operator="equal">
      <formula>15</formula>
    </cfRule>
  </conditionalFormatting>
  <conditionalFormatting sqref="AN20:AP21">
    <cfRule type="cellIs" priority="431" operator="equal">
      <formula>""""""</formula>
    </cfRule>
    <cfRule type="cellIs" dxfId="628" priority="432" stopIfTrue="1" operator="equal">
      <formula>10</formula>
    </cfRule>
    <cfRule type="cellIs" dxfId="627" priority="433" operator="equal">
      <formula>"0"</formula>
    </cfRule>
    <cfRule type="cellIs" dxfId="626" priority="434" stopIfTrue="1" operator="equal">
      <formula>15</formula>
    </cfRule>
  </conditionalFormatting>
  <conditionalFormatting sqref="AP8:AP10">
    <cfRule type="cellIs" dxfId="625" priority="173" stopIfTrue="1" operator="equal">
      <formula>10</formula>
    </cfRule>
    <cfRule type="cellIs" dxfId="624" priority="174" operator="equal">
      <formula>"0"</formula>
    </cfRule>
    <cfRule type="cellIs" dxfId="623" priority="175" stopIfTrue="1" operator="equal">
      <formula>15</formula>
    </cfRule>
  </conditionalFormatting>
  <conditionalFormatting sqref="AP8:AP14">
    <cfRule type="cellIs" priority="172" operator="equal">
      <formula>""""""</formula>
    </cfRule>
  </conditionalFormatting>
  <conditionalFormatting sqref="AP11:AP19">
    <cfRule type="cellIs" dxfId="622" priority="585" stopIfTrue="1" operator="equal">
      <formula>10</formula>
    </cfRule>
    <cfRule type="cellIs" dxfId="621" priority="586" operator="equal">
      <formula>"0"</formula>
    </cfRule>
    <cfRule type="cellIs" dxfId="620" priority="587" stopIfTrue="1" operator="equal">
      <formula>15</formula>
    </cfRule>
  </conditionalFormatting>
  <conditionalFormatting sqref="AP13:AP14">
    <cfRule type="cellIs" dxfId="619" priority="312" stopIfTrue="1" operator="equal">
      <formula>10</formula>
    </cfRule>
    <cfRule type="cellIs" dxfId="618" priority="313" operator="equal">
      <formula>"0"</formula>
    </cfRule>
    <cfRule type="cellIs" dxfId="617" priority="314" stopIfTrue="1" operator="equal">
      <formula>15</formula>
    </cfRule>
  </conditionalFormatting>
  <conditionalFormatting sqref="AP15:AP16">
    <cfRule type="cellIs" dxfId="616" priority="47" operator="equal">
      <formula>"0"</formula>
    </cfRule>
    <cfRule type="cellIs" dxfId="615" priority="48" stopIfTrue="1" operator="equal">
      <formula>15</formula>
    </cfRule>
  </conditionalFormatting>
  <conditionalFormatting sqref="AP17:AP19">
    <cfRule type="cellIs" priority="584" operator="equal">
      <formula>""""""</formula>
    </cfRule>
  </conditionalFormatting>
  <conditionalFormatting sqref="AP15:AR16">
    <cfRule type="cellIs" priority="45" operator="equal">
      <formula>""""""</formula>
    </cfRule>
    <cfRule type="cellIs" dxfId="614" priority="46" stopIfTrue="1" operator="equal">
      <formula>10</formula>
    </cfRule>
  </conditionalFormatting>
  <conditionalFormatting sqref="AR8:AR10">
    <cfRule type="cellIs" dxfId="613" priority="169" stopIfTrue="1" operator="equal">
      <formula>10</formula>
    </cfRule>
    <cfRule type="cellIs" dxfId="612" priority="170" operator="equal">
      <formula>"0"</formula>
    </cfRule>
    <cfRule type="cellIs" dxfId="611" priority="171" stopIfTrue="1" operator="equal">
      <formula>15</formula>
    </cfRule>
  </conditionalFormatting>
  <conditionalFormatting sqref="AR8:AR14">
    <cfRule type="cellIs" priority="168" operator="equal">
      <formula>""""""</formula>
    </cfRule>
  </conditionalFormatting>
  <conditionalFormatting sqref="AR11:AR21">
    <cfRule type="cellIs" dxfId="610" priority="428" stopIfTrue="1" operator="equal">
      <formula>10</formula>
    </cfRule>
    <cfRule type="cellIs" dxfId="609" priority="429" operator="equal">
      <formula>"0"</formula>
    </cfRule>
    <cfRule type="cellIs" dxfId="608" priority="430" stopIfTrue="1" operator="equal">
      <formula>15</formula>
    </cfRule>
  </conditionalFormatting>
  <conditionalFormatting sqref="AR13:AR14">
    <cfRule type="cellIs" dxfId="607" priority="316" stopIfTrue="1" operator="equal">
      <formula>10</formula>
    </cfRule>
    <cfRule type="cellIs" dxfId="606" priority="317" operator="equal">
      <formula>"0"</formula>
    </cfRule>
    <cfRule type="cellIs" dxfId="605" priority="318" stopIfTrue="1" operator="equal">
      <formula>15</formula>
    </cfRule>
  </conditionalFormatting>
  <conditionalFormatting sqref="AR15:AR16">
    <cfRule type="cellIs" dxfId="604" priority="51" operator="equal">
      <formula>"0"</formula>
    </cfRule>
    <cfRule type="cellIs" dxfId="603" priority="52" stopIfTrue="1" operator="equal">
      <formula>15</formula>
    </cfRule>
  </conditionalFormatting>
  <conditionalFormatting sqref="AR17:AR21">
    <cfRule type="cellIs" priority="427" operator="equal">
      <formula>""""""</formula>
    </cfRule>
  </conditionalFormatting>
  <conditionalFormatting sqref="AR18:AT19">
    <cfRule type="cellIs" dxfId="602" priority="578" operator="equal">
      <formula>"0"</formula>
    </cfRule>
    <cfRule type="cellIs" dxfId="601" priority="579" stopIfTrue="1" operator="equal">
      <formula>15</formula>
    </cfRule>
  </conditionalFormatting>
  <conditionalFormatting sqref="AT8:AT10">
    <cfRule type="cellIs" dxfId="600" priority="165" stopIfTrue="1" operator="equal">
      <formula>10</formula>
    </cfRule>
    <cfRule type="cellIs" dxfId="599" priority="166" operator="equal">
      <formula>"0"</formula>
    </cfRule>
    <cfRule type="cellIs" dxfId="598" priority="167" stopIfTrue="1" operator="equal">
      <formula>15</formula>
    </cfRule>
  </conditionalFormatting>
  <conditionalFormatting sqref="AT8:AT14">
    <cfRule type="cellIs" priority="164" operator="equal">
      <formula>""""""</formula>
    </cfRule>
  </conditionalFormatting>
  <conditionalFormatting sqref="AT11:AT12">
    <cfRule type="cellIs" dxfId="597" priority="654" operator="equal">
      <formula>"0"</formula>
    </cfRule>
    <cfRule type="cellIs" dxfId="596" priority="655" stopIfTrue="1" operator="equal">
      <formula>15</formula>
    </cfRule>
  </conditionalFormatting>
  <conditionalFormatting sqref="AT11:AT19">
    <cfRule type="cellIs" dxfId="595" priority="577" stopIfTrue="1" operator="equal">
      <formula>10</formula>
    </cfRule>
  </conditionalFormatting>
  <conditionalFormatting sqref="AT13:AT14">
    <cfRule type="cellIs" dxfId="594" priority="320" stopIfTrue="1" operator="equal">
      <formula>10</formula>
    </cfRule>
    <cfRule type="cellIs" dxfId="593" priority="321" operator="equal">
      <formula>"0"</formula>
    </cfRule>
    <cfRule type="cellIs" dxfId="592" priority="322" stopIfTrue="1" operator="equal">
      <formula>15</formula>
    </cfRule>
  </conditionalFormatting>
  <conditionalFormatting sqref="AT15:AT16">
    <cfRule type="cellIs" dxfId="591" priority="55" operator="equal">
      <formula>"0"</formula>
    </cfRule>
    <cfRule type="cellIs" dxfId="590" priority="56" stopIfTrue="1" operator="equal">
      <formula>15</formula>
    </cfRule>
  </conditionalFormatting>
  <conditionalFormatting sqref="AT17">
    <cfRule type="cellIs" dxfId="589" priority="626" operator="equal">
      <formula>"0"</formula>
    </cfRule>
    <cfRule type="cellIs" dxfId="588" priority="627" stopIfTrue="1" operator="equal">
      <formula>15</formula>
    </cfRule>
  </conditionalFormatting>
  <conditionalFormatting sqref="AT17:AT19">
    <cfRule type="cellIs" priority="576" operator="equal">
      <formula>""""""</formula>
    </cfRule>
  </conditionalFormatting>
  <conditionalFormatting sqref="AT20:AT21">
    <cfRule type="cellIs" dxfId="587" priority="424" stopIfTrue="1" operator="equal">
      <formula>10</formula>
    </cfRule>
    <cfRule type="cellIs" dxfId="586" priority="425" operator="equal">
      <formula>"0"</formula>
    </cfRule>
    <cfRule type="cellIs" dxfId="585" priority="426" stopIfTrue="1" operator="equal">
      <formula>15</formula>
    </cfRule>
  </conditionalFormatting>
  <conditionalFormatting sqref="AT15:AV16">
    <cfRule type="cellIs" priority="53" operator="equal">
      <formula>""""""</formula>
    </cfRule>
    <cfRule type="cellIs" dxfId="584" priority="54" stopIfTrue="1" operator="equal">
      <formula>10</formula>
    </cfRule>
  </conditionalFormatting>
  <conditionalFormatting sqref="AT20:AZ21">
    <cfRule type="cellIs" priority="423" operator="equal">
      <formula>""""""</formula>
    </cfRule>
  </conditionalFormatting>
  <conditionalFormatting sqref="AV8:AV10">
    <cfRule type="cellIs" priority="160" operator="equal">
      <formula>""""""</formula>
    </cfRule>
    <cfRule type="cellIs" dxfId="583" priority="161" stopIfTrue="1" operator="equal">
      <formula>10</formula>
    </cfRule>
    <cfRule type="cellIs" dxfId="582" priority="162" operator="equal">
      <formula>"0"</formula>
    </cfRule>
    <cfRule type="cellIs" dxfId="581" priority="163" stopIfTrue="1" operator="equal">
      <formula>15</formula>
    </cfRule>
  </conditionalFormatting>
  <conditionalFormatting sqref="AV11:AV20">
    <cfRule type="cellIs" dxfId="580" priority="457" operator="equal">
      <formula>"0"</formula>
    </cfRule>
    <cfRule type="cellIs" dxfId="579" priority="458" stopIfTrue="1" operator="equal">
      <formula>15</formula>
    </cfRule>
  </conditionalFormatting>
  <conditionalFormatting sqref="AV11:AV21">
    <cfRule type="cellIs" priority="419" operator="equal">
      <formula>""""""</formula>
    </cfRule>
    <cfRule type="cellIs" dxfId="578" priority="420" stopIfTrue="1" operator="equal">
      <formula>10</formula>
    </cfRule>
  </conditionalFormatting>
  <conditionalFormatting sqref="AV13:AV14">
    <cfRule type="cellIs" priority="323" operator="equal">
      <formula>""""""</formula>
    </cfRule>
    <cfRule type="cellIs" dxfId="577" priority="324" stopIfTrue="1" operator="equal">
      <formula>10</formula>
    </cfRule>
    <cfRule type="cellIs" dxfId="576" priority="325" operator="equal">
      <formula>"0"</formula>
    </cfRule>
    <cfRule type="cellIs" dxfId="575" priority="326" stopIfTrue="1" operator="equal">
      <formula>15</formula>
    </cfRule>
  </conditionalFormatting>
  <conditionalFormatting sqref="AV15:AV16">
    <cfRule type="cellIs" dxfId="574" priority="59" operator="equal">
      <formula>"0"</formula>
    </cfRule>
    <cfRule type="cellIs" dxfId="573" priority="60" stopIfTrue="1" operator="equal">
      <formula>15</formula>
    </cfRule>
  </conditionalFormatting>
  <conditionalFormatting sqref="AV17:AV21">
    <cfRule type="cellIs" dxfId="572" priority="421" operator="equal">
      <formula>"0"</formula>
    </cfRule>
  </conditionalFormatting>
  <conditionalFormatting sqref="AV18:AV21">
    <cfRule type="cellIs" dxfId="571" priority="422" stopIfTrue="1" operator="equal">
      <formula>15</formula>
    </cfRule>
  </conditionalFormatting>
  <conditionalFormatting sqref="AV19">
    <cfRule type="cellIs" priority="604" operator="equal">
      <formula>""""""</formula>
    </cfRule>
    <cfRule type="cellIs" dxfId="570" priority="605" stopIfTrue="1" operator="equal">
      <formula>10</formula>
    </cfRule>
    <cfRule type="cellIs" dxfId="569" priority="606" operator="equal">
      <formula>"0"</formula>
    </cfRule>
    <cfRule type="cellIs" dxfId="568" priority="607" stopIfTrue="1" operator="equal">
      <formula>15</formula>
    </cfRule>
  </conditionalFormatting>
  <conditionalFormatting sqref="AV20">
    <cfRule type="cellIs" dxfId="567" priority="456" stopIfTrue="1" operator="equal">
      <formula>10</formula>
    </cfRule>
  </conditionalFormatting>
  <conditionalFormatting sqref="AX8:AX10">
    <cfRule type="cellIs" dxfId="566" priority="157" stopIfTrue="1" operator="equal">
      <formula>10</formula>
    </cfRule>
    <cfRule type="cellIs" dxfId="565" priority="158" operator="equal">
      <formula>"0"</formula>
    </cfRule>
    <cfRule type="cellIs" dxfId="564" priority="159" stopIfTrue="1" operator="equal">
      <formula>15</formula>
    </cfRule>
  </conditionalFormatting>
  <conditionalFormatting sqref="AX8:AX16">
    <cfRule type="cellIs" priority="69" operator="equal">
      <formula>""""""</formula>
    </cfRule>
  </conditionalFormatting>
  <conditionalFormatting sqref="AX11:AX12">
    <cfRule type="cellIs" dxfId="563" priority="665" stopIfTrue="1" operator="equal">
      <formula>5</formula>
    </cfRule>
    <cfRule type="cellIs" dxfId="562" priority="666" operator="equal">
      <formula>"0"</formula>
    </cfRule>
    <cfRule type="cellIs" dxfId="561" priority="667" stopIfTrue="1" operator="equal">
      <formula>10</formula>
    </cfRule>
  </conditionalFormatting>
  <conditionalFormatting sqref="AX11:AX21">
    <cfRule type="cellIs" priority="415" operator="equal">
      <formula>""""""</formula>
    </cfRule>
  </conditionalFormatting>
  <conditionalFormatting sqref="AX13:AX16">
    <cfRule type="cellIs" dxfId="560" priority="70" stopIfTrue="1" operator="equal">
      <formula>10</formula>
    </cfRule>
    <cfRule type="cellIs" dxfId="559" priority="71" operator="equal">
      <formula>"0"</formula>
    </cfRule>
    <cfRule type="cellIs" dxfId="558" priority="72" stopIfTrue="1" operator="equal">
      <formula>15</formula>
    </cfRule>
  </conditionalFormatting>
  <conditionalFormatting sqref="AX14:AX20">
    <cfRule type="cellIs" dxfId="557" priority="453" operator="equal">
      <formula>"0"</formula>
    </cfRule>
    <cfRule type="cellIs" dxfId="556" priority="454" stopIfTrue="1" operator="equal">
      <formula>15</formula>
    </cfRule>
  </conditionalFormatting>
  <conditionalFormatting sqref="AX14:AX21">
    <cfRule type="cellIs" dxfId="555" priority="416" stopIfTrue="1" operator="equal">
      <formula>10</formula>
    </cfRule>
  </conditionalFormatting>
  <conditionalFormatting sqref="AX17:AX21">
    <cfRule type="cellIs" dxfId="554" priority="417" operator="equal">
      <formula>"0"</formula>
    </cfRule>
    <cfRule type="cellIs" dxfId="553" priority="418" stopIfTrue="1" operator="equal">
      <formula>15</formula>
    </cfRule>
  </conditionalFormatting>
  <conditionalFormatting sqref="AX18:AX20">
    <cfRule type="cellIs" dxfId="552" priority="452" stopIfTrue="1" operator="equal">
      <formula>10</formula>
    </cfRule>
  </conditionalFormatting>
  <conditionalFormatting sqref="AZ8:AZ16">
    <cfRule type="cellIs" priority="61" operator="equal">
      <formula>""""""</formula>
    </cfRule>
    <cfRule type="cellIs" dxfId="551" priority="62" stopIfTrue="1" operator="equal">
      <formula>10</formula>
    </cfRule>
    <cfRule type="cellIs" dxfId="550" priority="63" operator="equal">
      <formula>"0"</formula>
    </cfRule>
    <cfRule type="cellIs" dxfId="549" priority="64" stopIfTrue="1" operator="equal">
      <formula>15</formula>
    </cfRule>
  </conditionalFormatting>
  <conditionalFormatting sqref="AZ10">
    <cfRule type="cellIs" priority="196" operator="equal">
      <formula>""""""</formula>
    </cfRule>
    <cfRule type="cellIs" dxfId="548" priority="197" stopIfTrue="1" operator="equal">
      <formula>10</formula>
    </cfRule>
    <cfRule type="cellIs" dxfId="547" priority="198" operator="equal">
      <formula>"0"</formula>
    </cfRule>
    <cfRule type="cellIs" dxfId="546" priority="199" stopIfTrue="1" operator="equal">
      <formula>15</formula>
    </cfRule>
  </conditionalFormatting>
  <conditionalFormatting sqref="AZ11:AZ19">
    <cfRule type="cellIs" priority="564" operator="equal">
      <formula>""""""</formula>
    </cfRule>
    <cfRule type="cellIs" dxfId="545" priority="565" stopIfTrue="1" operator="equal">
      <formula>10</formula>
    </cfRule>
    <cfRule type="cellIs" dxfId="544" priority="566" operator="equal">
      <formula>"0"</formula>
    </cfRule>
    <cfRule type="cellIs" dxfId="543" priority="567" stopIfTrue="1" operator="equal">
      <formula>15</formula>
    </cfRule>
  </conditionalFormatting>
  <conditionalFormatting sqref="AZ13:AZ14">
    <cfRule type="cellIs" priority="327" operator="equal">
      <formula>""""""</formula>
    </cfRule>
    <cfRule type="cellIs" dxfId="542" priority="328" stopIfTrue="1" operator="equal">
      <formula>10</formula>
    </cfRule>
    <cfRule type="cellIs" dxfId="541" priority="329" operator="equal">
      <formula>"0"</formula>
    </cfRule>
    <cfRule type="cellIs" dxfId="540" priority="330" stopIfTrue="1" operator="equal">
      <formula>15</formula>
    </cfRule>
  </conditionalFormatting>
  <conditionalFormatting sqref="AZ20:AZ21">
    <cfRule type="cellIs" dxfId="539" priority="553" stopIfTrue="1" operator="equal">
      <formula>10</formula>
    </cfRule>
    <cfRule type="cellIs" dxfId="538" priority="554" operator="equal">
      <formula>"0"</formula>
    </cfRule>
    <cfRule type="cellIs" dxfId="537" priority="555" stopIfTrue="1" operator="equal">
      <formula>15</formula>
    </cfRule>
  </conditionalFormatting>
  <conditionalFormatting sqref="BA8:BA21 BD8:BD21">
    <cfRule type="cellIs" dxfId="536" priority="102" operator="equal">
      <formula>"DÉBIL"</formula>
    </cfRule>
    <cfRule type="cellIs" dxfId="535" priority="103" operator="equal">
      <formula>"MODERADO"</formula>
    </cfRule>
    <cfRule type="cellIs" dxfId="534" priority="104" operator="equal">
      <formula>"FUERTE"</formula>
    </cfRule>
  </conditionalFormatting>
  <conditionalFormatting sqref="BB8:BC21">
    <cfRule type="cellIs" dxfId="533" priority="99" operator="greaterThanOrEqual">
      <formula>96</formula>
    </cfRule>
    <cfRule type="cellIs" dxfId="532" priority="100" operator="between">
      <formula>86</formula>
      <formula>95</formula>
    </cfRule>
    <cfRule type="cellIs" dxfId="531" priority="101" operator="between">
      <formula>0</formula>
      <formula>85</formula>
    </cfRule>
  </conditionalFormatting>
  <conditionalFormatting sqref="BE8:BF10">
    <cfRule type="cellIs" dxfId="530" priority="123" operator="equal">
      <formula>"DÉBIL"</formula>
    </cfRule>
    <cfRule type="cellIs" dxfId="529" priority="124" operator="equal">
      <formula>"MODERADO"</formula>
    </cfRule>
    <cfRule type="cellIs" dxfId="528" priority="125" operator="equal">
      <formula>"FUERTE"</formula>
    </cfRule>
  </conditionalFormatting>
  <conditionalFormatting sqref="BE12:BF21">
    <cfRule type="cellIs" dxfId="527" priority="15" operator="equal">
      <formula>"DÉBIL"</formula>
    </cfRule>
    <cfRule type="cellIs" dxfId="526" priority="16" operator="equal">
      <formula>"MODERADO"</formula>
    </cfRule>
    <cfRule type="cellIs" dxfId="525" priority="17" operator="equal">
      <formula>"FUERTE"</formula>
    </cfRule>
  </conditionalFormatting>
  <conditionalFormatting sqref="BE11:BH11">
    <cfRule type="cellIs" dxfId="524" priority="689" operator="equal">
      <formula>"DÉBIL"</formula>
    </cfRule>
    <cfRule type="cellIs" dxfId="523" priority="690" operator="equal">
      <formula>"MODERADO"</formula>
    </cfRule>
    <cfRule type="cellIs" dxfId="522" priority="691" operator="equal">
      <formula>"FUERTE"</formula>
    </cfRule>
  </conditionalFormatting>
  <conditionalFormatting sqref="BG8:BH8">
    <cfRule type="cellIs" dxfId="521" priority="112" operator="equal">
      <formula>"DÉBIL"</formula>
    </cfRule>
    <cfRule type="cellIs" dxfId="520" priority="113" operator="equal">
      <formula>"MODERADO"</formula>
    </cfRule>
    <cfRule type="cellIs" dxfId="519" priority="114" operator="equal">
      <formula>"FUERTE"</formula>
    </cfRule>
  </conditionalFormatting>
  <conditionalFormatting sqref="BG13:BH13">
    <cfRule type="cellIs" dxfId="518" priority="243" operator="equal">
      <formula>"DÉBIL"</formula>
    </cfRule>
    <cfRule type="cellIs" dxfId="517" priority="244" operator="equal">
      <formula>"MODERADO"</formula>
    </cfRule>
    <cfRule type="cellIs" dxfId="516" priority="245" operator="equal">
      <formula>"FUERTE"</formula>
    </cfRule>
  </conditionalFormatting>
  <conditionalFormatting sqref="BG15:BH15">
    <cfRule type="cellIs" dxfId="515" priority="4" operator="equal">
      <formula>"DÉBIL"</formula>
    </cfRule>
    <cfRule type="cellIs" dxfId="514" priority="5" operator="equal">
      <formula>"MODERADO"</formula>
    </cfRule>
    <cfRule type="cellIs" dxfId="513" priority="6" operator="equal">
      <formula>"FUERTE"</formula>
    </cfRule>
  </conditionalFormatting>
  <conditionalFormatting sqref="BG17:BH17">
    <cfRule type="cellIs" dxfId="512" priority="389" operator="equal">
      <formula>"DÉBIL"</formula>
    </cfRule>
    <cfRule type="cellIs" dxfId="511" priority="390" operator="equal">
      <formula>"MODERADO"</formula>
    </cfRule>
    <cfRule type="cellIs" dxfId="510" priority="391" operator="equal">
      <formula>"FUERTE"</formula>
    </cfRule>
  </conditionalFormatting>
  <conditionalFormatting sqref="BG20:BH20">
    <cfRule type="cellIs" dxfId="509" priority="383" operator="equal">
      <formula>"DÉBIL"</formula>
    </cfRule>
    <cfRule type="cellIs" dxfId="508" priority="384" operator="equal">
      <formula>"MODERADO"</formula>
    </cfRule>
    <cfRule type="cellIs" dxfId="507" priority="385" operator="equal">
      <formula>"FUERTE"</formula>
    </cfRule>
  </conditionalFormatting>
  <conditionalFormatting sqref="BI8">
    <cfRule type="cellIs" dxfId="506" priority="115" operator="equal">
      <formula>"CASI SIEMPRE"</formula>
    </cfRule>
    <cfRule type="cellIs" dxfId="505" priority="116" operator="equal">
      <formula>"PROBABLE"</formula>
    </cfRule>
    <cfRule type="cellIs" dxfId="504" priority="117" operator="equal">
      <formula>"POSIBLE"</formula>
    </cfRule>
    <cfRule type="cellIs" dxfId="503" priority="118" operator="equal">
      <formula>"RARA VEZ"</formula>
    </cfRule>
    <cfRule type="cellIs" dxfId="502" priority="119" operator="equal">
      <formula>"IMPROBABLE"</formula>
    </cfRule>
  </conditionalFormatting>
  <conditionalFormatting sqref="BI11">
    <cfRule type="cellIs" dxfId="501" priority="678" operator="equal">
      <formula>"CASI SIEMPRE"</formula>
    </cfRule>
    <cfRule type="cellIs" dxfId="500" priority="679" operator="equal">
      <formula>"PROBABLE"</formula>
    </cfRule>
    <cfRule type="cellIs" dxfId="499" priority="680" operator="equal">
      <formula>"POSIBLE"</formula>
    </cfRule>
    <cfRule type="cellIs" dxfId="498" priority="681" operator="equal">
      <formula>"RARA VEZ"</formula>
    </cfRule>
    <cfRule type="cellIs" dxfId="497" priority="682" operator="equal">
      <formula>"IMPROBABLE"</formula>
    </cfRule>
  </conditionalFormatting>
  <conditionalFormatting sqref="BI13">
    <cfRule type="cellIs" dxfId="496" priority="246" operator="equal">
      <formula>"CASI SIEMPRE"</formula>
    </cfRule>
    <cfRule type="cellIs" dxfId="495" priority="247" operator="equal">
      <formula>"PROBABLE"</formula>
    </cfRule>
    <cfRule type="cellIs" dxfId="494" priority="248" operator="equal">
      <formula>"POSIBLE"</formula>
    </cfRule>
    <cfRule type="cellIs" dxfId="493" priority="249" operator="equal">
      <formula>"RARA VEZ"</formula>
    </cfRule>
    <cfRule type="cellIs" dxfId="492" priority="250" operator="equal">
      <formula>"IMPROBABLE"</formula>
    </cfRule>
  </conditionalFormatting>
  <conditionalFormatting sqref="BI15">
    <cfRule type="cellIs" dxfId="491" priority="7" operator="equal">
      <formula>"CASI SIEMPRE"</formula>
    </cfRule>
    <cfRule type="cellIs" dxfId="490" priority="8" operator="equal">
      <formula>"PROBABLE"</formula>
    </cfRule>
    <cfRule type="cellIs" dxfId="489" priority="9" operator="equal">
      <formula>"POSIBLE"</formula>
    </cfRule>
    <cfRule type="cellIs" dxfId="488" priority="10" operator="equal">
      <formula>"RARA VEZ"</formula>
    </cfRule>
    <cfRule type="cellIs" dxfId="487" priority="11" operator="equal">
      <formula>"IMPROBABLE"</formula>
    </cfRule>
  </conditionalFormatting>
  <conditionalFormatting sqref="BI17">
    <cfRule type="cellIs" dxfId="486" priority="395" operator="equal">
      <formula>"CASI SIEMPRE"</formula>
    </cfRule>
    <cfRule type="cellIs" dxfId="485" priority="396" operator="equal">
      <formula>"PROBABLE"</formula>
    </cfRule>
    <cfRule type="cellIs" dxfId="484" priority="397" operator="equal">
      <formula>"POSIBLE"</formula>
    </cfRule>
    <cfRule type="cellIs" dxfId="483" priority="398" operator="equal">
      <formula>"RARA VEZ"</formula>
    </cfRule>
    <cfRule type="cellIs" dxfId="482" priority="399" operator="equal">
      <formula>"IMPROBABLE"</formula>
    </cfRule>
  </conditionalFormatting>
  <conditionalFormatting sqref="BI20">
    <cfRule type="cellIs" dxfId="481" priority="479" operator="equal">
      <formula>"CASI SIEMPRE"</formula>
    </cfRule>
    <cfRule type="cellIs" dxfId="480" priority="480" operator="equal">
      <formula>"PROBABLE"</formula>
    </cfRule>
    <cfRule type="cellIs" dxfId="479" priority="481" operator="equal">
      <formula>"POSIBLE"</formula>
    </cfRule>
    <cfRule type="cellIs" dxfId="478" priority="482" operator="equal">
      <formula>"RARA VEZ"</formula>
    </cfRule>
    <cfRule type="cellIs" dxfId="477" priority="483" operator="equal">
      <formula>"IMPROBABLE"</formula>
    </cfRule>
  </conditionalFormatting>
  <conditionalFormatting sqref="BJ8">
    <cfRule type="cellIs" dxfId="476" priority="120" operator="equal">
      <formula>"DÉBIL"</formula>
    </cfRule>
    <cfRule type="cellIs" dxfId="475" priority="121" operator="equal">
      <formula>"MODERADO"</formula>
    </cfRule>
    <cfRule type="cellIs" dxfId="474" priority="122" operator="equal">
      <formula>"FUERTE"</formula>
    </cfRule>
  </conditionalFormatting>
  <conditionalFormatting sqref="BJ11:BJ13">
    <cfRule type="cellIs" dxfId="473" priority="251" operator="equal">
      <formula>"DÉBIL"</formula>
    </cfRule>
    <cfRule type="cellIs" dxfId="472" priority="252" operator="equal">
      <formula>"MODERADO"</formula>
    </cfRule>
    <cfRule type="cellIs" dxfId="471" priority="253" operator="equal">
      <formula>"FUERTE"</formula>
    </cfRule>
  </conditionalFormatting>
  <conditionalFormatting sqref="BJ15">
    <cfRule type="cellIs" dxfId="470" priority="12" operator="equal">
      <formula>"DÉBIL"</formula>
    </cfRule>
    <cfRule type="cellIs" dxfId="469" priority="13" operator="equal">
      <formula>"MODERADO"</formula>
    </cfRule>
    <cfRule type="cellIs" dxfId="468" priority="14" operator="equal">
      <formula>"FUERTE"</formula>
    </cfRule>
  </conditionalFormatting>
  <conditionalFormatting sqref="BJ17">
    <cfRule type="cellIs" dxfId="467" priority="406" operator="equal">
      <formula>"DÉBIL"</formula>
    </cfRule>
    <cfRule type="cellIs" dxfId="466" priority="407" operator="equal">
      <formula>"MODERADO"</formula>
    </cfRule>
    <cfRule type="cellIs" dxfId="465" priority="408" operator="equal">
      <formula>"FUERTE"</formula>
    </cfRule>
  </conditionalFormatting>
  <conditionalFormatting sqref="BJ20">
    <cfRule type="cellIs" dxfId="464" priority="403" operator="equal">
      <formula>"DÉBIL"</formula>
    </cfRule>
    <cfRule type="cellIs" dxfId="463" priority="404" operator="equal">
      <formula>"MODERADO"</formula>
    </cfRule>
    <cfRule type="cellIs" dxfId="462" priority="405" operator="equal">
      <formula>"FUERTE"</formula>
    </cfRule>
  </conditionalFormatting>
  <conditionalFormatting sqref="BK8">
    <cfRule type="cellIs" dxfId="461" priority="109" operator="equal">
      <formula>"CATASTRÓFICO"</formula>
    </cfRule>
    <cfRule type="cellIs" dxfId="460" priority="110" operator="equal">
      <formula>"MAYOR"</formula>
    </cfRule>
    <cfRule type="cellIs" dxfId="459" priority="111" operator="equal">
      <formula>"MODERADO"</formula>
    </cfRule>
  </conditionalFormatting>
  <conditionalFormatting sqref="BK11">
    <cfRule type="cellIs" dxfId="458" priority="380" operator="equal">
      <formula>"CATASTRÓFICO"</formula>
    </cfRule>
    <cfRule type="cellIs" dxfId="457" priority="381" operator="equal">
      <formula>"MAYOR"</formula>
    </cfRule>
    <cfRule type="cellIs" dxfId="456" priority="382" operator="equal">
      <formula>"MODERADO"</formula>
    </cfRule>
  </conditionalFormatting>
  <conditionalFormatting sqref="BK13">
    <cfRule type="cellIs" dxfId="455" priority="240" operator="equal">
      <formula>"CATASTRÓFICO"</formula>
    </cfRule>
    <cfRule type="cellIs" dxfId="454" priority="241" operator="equal">
      <formula>"MAYOR"</formula>
    </cfRule>
    <cfRule type="cellIs" dxfId="453" priority="242" operator="equal">
      <formula>"MODERADO"</formula>
    </cfRule>
  </conditionalFormatting>
  <conditionalFormatting sqref="BK15">
    <cfRule type="cellIs" dxfId="452" priority="1" operator="equal">
      <formula>"CATASTRÓFICO"</formula>
    </cfRule>
    <cfRule type="cellIs" dxfId="451" priority="2" operator="equal">
      <formula>"MAYOR"</formula>
    </cfRule>
    <cfRule type="cellIs" dxfId="450" priority="3" operator="equal">
      <formula>"MODERADO"</formula>
    </cfRule>
  </conditionalFormatting>
  <conditionalFormatting sqref="BK17">
    <cfRule type="cellIs" dxfId="449" priority="377" operator="equal">
      <formula>"CATASTRÓFICO"</formula>
    </cfRule>
    <cfRule type="cellIs" dxfId="448" priority="378" operator="equal">
      <formula>"MAYOR"</formula>
    </cfRule>
    <cfRule type="cellIs" dxfId="447" priority="379" operator="equal">
      <formula>"MODERADO"</formula>
    </cfRule>
  </conditionalFormatting>
  <conditionalFormatting sqref="BK20">
    <cfRule type="cellIs" dxfId="446" priority="374" operator="equal">
      <formula>"CATASTRÓFICO"</formula>
    </cfRule>
    <cfRule type="cellIs" dxfId="445" priority="375" operator="equal">
      <formula>"MAYOR"</formula>
    </cfRule>
    <cfRule type="cellIs" dxfId="444" priority="376" operator="equal">
      <formula>"MODERADO"</formula>
    </cfRule>
  </conditionalFormatting>
  <conditionalFormatting sqref="BL11">
    <cfRule type="cellIs" dxfId="443" priority="683" operator="equal">
      <formula>"DÉBIL"</formula>
    </cfRule>
    <cfRule type="cellIs" dxfId="442" priority="684" operator="equal">
      <formula>"MODERADO"</formula>
    </cfRule>
    <cfRule type="cellIs" dxfId="441" priority="685" operator="equal">
      <formula>"FUERTE"</formula>
    </cfRule>
  </conditionalFormatting>
  <conditionalFormatting sqref="BM8">
    <cfRule type="cellIs" dxfId="440" priority="126" operator="equal">
      <formula>"EXTREMO"</formula>
    </cfRule>
    <cfRule type="cellIs" dxfId="439" priority="127" operator="equal">
      <formula>"MODERADO"</formula>
    </cfRule>
    <cfRule type="cellIs" dxfId="438" priority="128" operator="equal">
      <formula>"ALTO"</formula>
    </cfRule>
  </conditionalFormatting>
  <conditionalFormatting sqref="BM11">
    <cfRule type="cellIs" dxfId="437" priority="686" operator="equal">
      <formula>"EXTREMO"</formula>
    </cfRule>
    <cfRule type="cellIs" dxfId="436" priority="687" operator="equal">
      <formula>"MODERADO"</formula>
    </cfRule>
    <cfRule type="cellIs" dxfId="435" priority="688" operator="equal">
      <formula>"ALTO"</formula>
    </cfRule>
  </conditionalFormatting>
  <conditionalFormatting sqref="BM13">
    <cfRule type="cellIs" dxfId="434" priority="257" operator="equal">
      <formula>"EXTREMO"</formula>
    </cfRule>
    <cfRule type="cellIs" dxfId="433" priority="258" operator="equal">
      <formula>"MODERADO"</formula>
    </cfRule>
    <cfRule type="cellIs" dxfId="432" priority="259" operator="equal">
      <formula>"ALTO"</formula>
    </cfRule>
  </conditionalFormatting>
  <conditionalFormatting sqref="BM15">
    <cfRule type="cellIs" dxfId="431" priority="18" operator="equal">
      <formula>"EXTREMO"</formula>
    </cfRule>
    <cfRule type="cellIs" dxfId="430" priority="19" operator="equal">
      <formula>"MODERADO"</formula>
    </cfRule>
    <cfRule type="cellIs" dxfId="429" priority="20" operator="equal">
      <formula>"ALTO"</formula>
    </cfRule>
  </conditionalFormatting>
  <conditionalFormatting sqref="BM17">
    <cfRule type="cellIs" dxfId="428" priority="487" operator="equal">
      <formula>"EXTREMO"</formula>
    </cfRule>
    <cfRule type="cellIs" dxfId="427" priority="488" operator="equal">
      <formula>"MODERADO"</formula>
    </cfRule>
    <cfRule type="cellIs" dxfId="426" priority="489" operator="equal">
      <formula>"ALTO"</formula>
    </cfRule>
  </conditionalFormatting>
  <conditionalFormatting sqref="BM20">
    <cfRule type="cellIs" dxfId="425" priority="412" operator="equal">
      <formula>"EXTREMO"</formula>
    </cfRule>
    <cfRule type="cellIs" dxfId="424" priority="413" operator="equal">
      <formula>"MODERADO"</formula>
    </cfRule>
    <cfRule type="cellIs" dxfId="423" priority="414" operator="equal">
      <formula>"ALTO"</formula>
    </cfRule>
  </conditionalFormatting>
  <dataValidations count="11">
    <dataValidation type="list" allowBlank="1" showInputMessage="1" showErrorMessage="1" errorTitle="ERROR" error="NO ADMITE VALOR DIFERENTE AL DE LA LISTA DESPLEGABLE (X)" promptTitle="ADVERTENCIA" prompt="Si marca más de una opción para el mismo riesgo, será tomad por cierta la PROBABILIDAD MÁS ALTA" sqref="H11:L11 H20:L20 H17:L17 H13:L13 H8:L8 H15:L15" xr:uid="{74F52284-DE7E-4B7A-BFEE-56D777691FF0}">
      <formula1>$MS$6</formula1>
    </dataValidation>
    <dataValidation type="list" allowBlank="1" showInputMessage="1" showErrorMessage="1" errorTitle="ERROR" error="NO ADMITE VALOR DIFERENTE AL DE LA LISTA DESPLEGABLE (X)" sqref="P11:Q11 P20:X20 R11:AG12 Y8:AG10 Y13:AG21" xr:uid="{AD1C164A-456A-4DE8-BEAF-CF6EF5ADDF36}">
      <formula1>$MS$6</formula1>
    </dataValidation>
    <dataValidation type="list" allowBlank="1" showErrorMessage="1" errorTitle="ERROR" error="NO ADMITE VALOR DIFERENTE AL DE LA LISTA DESPLEGABLE (X)" promptTitle="ADVERTENCIA" prompt="Si marca más de un valor para un mismo riesgo, se tomará por VERDADERO el IMPACTO MÁS ALTO" sqref="O8:O21" xr:uid="{47E20AD3-E06B-4B59-B0E8-033E08CF1A44}">
      <formula1>$MS$6</formula1>
    </dataValidation>
    <dataValidation type="list" allowBlank="1" showInputMessage="1" showErrorMessage="1" sqref="BC8:BC21" xr:uid="{F24F572E-87B6-45DC-A6A4-C545C7399A60}">
      <formula1>$MK$6:$MK$11</formula1>
    </dataValidation>
    <dataValidation type="list" allowBlank="1" showInputMessage="1" showErrorMessage="1" sqref="AW8:AW21" xr:uid="{754956DA-FCC5-4F7F-B50E-0C98E31309F6}">
      <formula1>$MR$7:$MR$12</formula1>
    </dataValidation>
    <dataValidation type="list" allowBlank="1" showInputMessage="1" showErrorMessage="1" sqref="AY8:AY21" xr:uid="{5F23545A-D30F-4CEE-86A1-674B2404D67E}">
      <formula1>$MQ$7:$MQ$11</formula1>
    </dataValidation>
    <dataValidation type="list" allowBlank="1" showInputMessage="1" showErrorMessage="1" sqref="AU8:AU21" xr:uid="{E42B198D-021D-42EC-81CB-5B753BF746FE}">
      <formula1>$MP$7:$MP$11</formula1>
    </dataValidation>
    <dataValidation type="list" allowBlank="1" showInputMessage="1" showErrorMessage="1" sqref="AS8:AS21" xr:uid="{4B32F2D4-3CAA-4958-8BFD-B15155320456}">
      <formula1>$MO$7:$MO$12</formula1>
    </dataValidation>
    <dataValidation type="list" allowBlank="1" showInputMessage="1" showErrorMessage="1" sqref="AQ8:AQ21" xr:uid="{15C89EE6-4234-4260-958C-7CE38B207952}">
      <formula1>$MN$7:$MN$11</formula1>
    </dataValidation>
    <dataValidation type="list" allowBlank="1" showInputMessage="1" showErrorMessage="1" sqref="AO8:AO21" xr:uid="{3CEA6C92-57D8-45C4-84E2-AF47A235DBF0}">
      <formula1>$MM$12:$MM$17</formula1>
    </dataValidation>
    <dataValidation type="list" allowBlank="1" showInputMessage="1" showErrorMessage="1" sqref="AM8:AM21" xr:uid="{E9A1995F-8AC4-4F2A-BA8B-60C5095B5862}">
      <formula1>$MM$7:$MM$11</formula1>
    </dataValidation>
  </dataValidations>
  <pageMargins left="0.7" right="0.7" top="0.75" bottom="0.75" header="0.3" footer="0.3"/>
  <pageSetup orientation="portrait"/>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CA1165EC0A5248B3DE7F1017A9A04A" ma:contentTypeVersion="9" ma:contentTypeDescription="Create a new document." ma:contentTypeScope="" ma:versionID="0b727b99b4e76426fe17e28b14210e59">
  <xsd:schema xmlns:xsd="http://www.w3.org/2001/XMLSchema" xmlns:xs="http://www.w3.org/2001/XMLSchema" xmlns:p="http://schemas.microsoft.com/office/2006/metadata/properties" xmlns:ns3="ba3fd3d8-b774-4a84-a278-044212a23be6" xmlns:ns4="d7b164df-4b48-4c04-87c5-1911ab331f29" targetNamespace="http://schemas.microsoft.com/office/2006/metadata/properties" ma:root="true" ma:fieldsID="52c47ebfb018c3317bdb8a0bb5d44c79" ns3:_="" ns4:_="">
    <xsd:import namespace="ba3fd3d8-b774-4a84-a278-044212a23be6"/>
    <xsd:import namespace="d7b164df-4b48-4c04-87c5-1911ab331f29"/>
    <xsd:element name="properties">
      <xsd:complexType>
        <xsd:sequence>
          <xsd:element name="documentManagement">
            <xsd:complexType>
              <xsd:all>
                <xsd:element ref="ns3:MediaServiceMetadata" minOccurs="0"/>
                <xsd:element ref="ns3:MediaServiceFastMetadata" minOccurs="0"/>
                <xsd:element ref="ns4:SharedWithDetails" minOccurs="0"/>
                <xsd:element ref="ns4:SharedWithUsers" minOccurs="0"/>
                <xsd:element ref="ns4:SharingHintHash"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3fd3d8-b774-4a84-a278-044212a23b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7b164df-4b48-4c04-87c5-1911ab331f29" elementFormDefault="qualified">
    <xsd:import namespace="http://schemas.microsoft.com/office/2006/documentManagement/types"/>
    <xsd:import namespace="http://schemas.microsoft.com/office/infopath/2007/PartnerControls"/>
    <xsd:element name="SharedWithDetails" ma:index="10" nillable="true" ma:displayName="Shared With Details" ma:internalName="SharedWithDetails" ma:readOnly="true">
      <xsd:simpleType>
        <xsd:restriction base="dms:Note">
          <xsd:maxLength value="255"/>
        </xsd:restrictio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65AACFF-E4C3-48A7-BCDA-8853CD789010}">
  <ds:schemaRefs>
    <ds:schemaRef ds:uri="http://schemas.microsoft.com/sharepoint/v3/contenttype/forms"/>
  </ds:schemaRefs>
</ds:datastoreItem>
</file>

<file path=customXml/itemProps2.xml><?xml version="1.0" encoding="utf-8"?>
<ds:datastoreItem xmlns:ds="http://schemas.openxmlformats.org/officeDocument/2006/customXml" ds:itemID="{DB485C17-879C-40D6-B06F-0052781344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3fd3d8-b774-4a84-a278-044212a23be6"/>
    <ds:schemaRef ds:uri="d7b164df-4b48-4c04-87c5-1911ab331f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8F6148-06FA-45E2-B94F-A9D573932DC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Hojas de cálculo</vt:lpstr>
      </vt:variant>
      <vt:variant>
        <vt:i4>16</vt:i4>
      </vt:variant>
    </vt:vector>
  </HeadingPairs>
  <TitlesOfParts>
    <vt:vector size="16" baseType="lpstr">
      <vt:lpstr>CONSOLIDADO V2</vt:lpstr>
      <vt:lpstr>GRAFICAS</vt:lpstr>
      <vt:lpstr>GESTIÓN DE DIRECCIÓN</vt:lpstr>
      <vt:lpstr>GESTIÓN DE PLANEACIÓN</vt:lpstr>
      <vt:lpstr>INVESTIGACIÓN Y EDUCACIÓN</vt:lpstr>
      <vt:lpstr>EVALUAC, CTROL Y SEG AMBIENTAL</vt:lpstr>
      <vt:lpstr>GESTION ADTIVA Y FINANCIERA</vt:lpstr>
      <vt:lpstr>GESTIÓN JURÍDICA</vt:lpstr>
      <vt:lpstr>GESTIÓN CONTRACTUAL</vt:lpstr>
      <vt:lpstr>GESTIÓN DEL TALENTO HUMANO</vt:lpstr>
      <vt:lpstr>TIC</vt:lpstr>
      <vt:lpstr>SERVICIOS AL CIUDADANO</vt:lpstr>
      <vt:lpstr>GESTIÓN DOCUMENTAL</vt:lpstr>
      <vt:lpstr>SEGUIMIENTO Y EVALUACIÓN</vt:lpstr>
      <vt:lpstr>RIESGO INHERENTE</vt:lpstr>
      <vt:lpstr>RIESGO RESIDUAL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Leidy G. Cáceres Casilimas</dc:creator>
  <cp:keywords/>
  <dc:description/>
  <cp:lastModifiedBy>ANGEL DE JESUS DIAZ RHENALS</cp:lastModifiedBy>
  <cp:revision/>
  <dcterms:created xsi:type="dcterms:W3CDTF">2021-08-30T13:33:12Z</dcterms:created>
  <dcterms:modified xsi:type="dcterms:W3CDTF">2026-03-24T01:44:08Z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0x010100B5CA1165EC0A5248B3DE7F1017A9A04A</vt:lpwstr>
  </property>
</Properties>
</file>